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740" activeTab="0"/>
  </bookViews>
  <sheets>
    <sheet name="Instructions" sheetId="1" r:id="rId1"/>
    <sheet name="SHL Sum Costing Sheet" sheetId="2" r:id="rId2"/>
    <sheet name="A. Materials" sheetId="3" r:id="rId3"/>
    <sheet name="B. Labor" sheetId="4" r:id="rId4"/>
    <sheet name="B1. Labor Calculator" sheetId="5" r:id="rId5"/>
    <sheet name="C-E. Replacement, Maint, Lease" sheetId="6" r:id="rId6"/>
    <sheet name="F. Certifs, Other" sheetId="7" r:id="rId7"/>
    <sheet name="Notes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<sst xmlns="http://schemas.openxmlformats.org/spreadsheetml/2006/main" count="467" uniqueCount="228">
  <si>
    <t>Date Completed:</t>
  </si>
  <si>
    <t>Completed By:</t>
  </si>
  <si>
    <t>Reviewed By:</t>
  </si>
  <si>
    <t>1. Method</t>
  </si>
  <si>
    <t>2. Database Test Code(s)</t>
  </si>
  <si>
    <t>3. Primary project code(s)</t>
  </si>
  <si>
    <t>4. CPT Code(s)</t>
  </si>
  <si>
    <t>5. Division-Section</t>
  </si>
  <si>
    <t>6. Primary client(s)</t>
  </si>
  <si>
    <t>7. Relevant Test Name(s)</t>
  </si>
  <si>
    <t>8. Primary grant(s)/Contract(s)</t>
  </si>
  <si>
    <t>9. Annual Test Volume</t>
  </si>
  <si>
    <t>10. Annual Number of Batches</t>
  </si>
  <si>
    <t>11. Annual Volume of Batched Items</t>
  </si>
  <si>
    <t>12. Published in the fee schedule</t>
  </si>
  <si>
    <t>13. Current Charge as Listed</t>
  </si>
  <si>
    <t>14. Other Laboratories' Current Charge</t>
  </si>
  <si>
    <t>15. Current discount on charge (if applicable)</t>
  </si>
  <si>
    <t>16. Current Medicare/Medicaid rate (clinical tests)</t>
  </si>
  <si>
    <t>17. Approx. minutes associated with test (pre-post)</t>
  </si>
  <si>
    <t>18. Batch size (typical number per run)</t>
  </si>
  <si>
    <t>19. Batch size (maximum possible per run)</t>
  </si>
  <si>
    <t>20. Turnaround Time Goal (days)</t>
  </si>
  <si>
    <t>For Year</t>
  </si>
  <si>
    <t>Yes</t>
  </si>
  <si>
    <t>No</t>
  </si>
  <si>
    <t>Lab 1</t>
  </si>
  <si>
    <t>Lab 2</t>
  </si>
  <si>
    <t>(A through E from sub-worksheets)</t>
  </si>
  <si>
    <t>A. Materials</t>
  </si>
  <si>
    <t>B. Labor (+ fringe benefits)</t>
  </si>
  <si>
    <t>Materials &amp; Labor</t>
  </si>
  <si>
    <t>Cost per Test</t>
  </si>
  <si>
    <t>Cost per Test per</t>
  </si>
  <si>
    <t>Typical Batch</t>
  </si>
  <si>
    <t>Maximum Batch</t>
  </si>
  <si>
    <t>FY2011</t>
  </si>
  <si>
    <t>Recommended Charge (20% margin)</t>
  </si>
  <si>
    <t xml:space="preserve">Small or negligible items are listed as much as possible since when </t>
  </si>
  <si>
    <t xml:space="preserve">grouped together, they can become significant.  This is especially true for high volume </t>
  </si>
  <si>
    <t>as well as for low priced tests.</t>
  </si>
  <si>
    <t>Test Name</t>
  </si>
  <si>
    <t>Batch Size - Typical</t>
  </si>
  <si>
    <t>Batch Size - Max</t>
  </si>
  <si>
    <t>Tests per year</t>
  </si>
  <si>
    <t>Total Material Cost per Test</t>
  </si>
  <si>
    <t>Total Materials Cost per Test per Batch - Typical</t>
  </si>
  <si>
    <t>Total Materials Cost per Test per Batch - Max</t>
  </si>
  <si>
    <t>(batch adv)</t>
  </si>
  <si>
    <t>(no batch adv)</t>
  </si>
  <si>
    <t>Fixed Cost</t>
  </si>
  <si>
    <t>Variable Cost</t>
  </si>
  <si>
    <t>Total Cost</t>
  </si>
  <si>
    <t>Materials for Pre-Analytical</t>
  </si>
  <si>
    <t>*****</t>
  </si>
  <si>
    <t>Batch Advantage</t>
  </si>
  <si>
    <t>Bulk Cost</t>
  </si>
  <si>
    <t>Bulk Units</t>
  </si>
  <si>
    <t>Units/Test</t>
  </si>
  <si>
    <t>Cost/Batch</t>
  </si>
  <si>
    <t>No Batch Advantage</t>
  </si>
  <si>
    <t>Cost/Test</t>
  </si>
  <si>
    <t>Materials for Analytical</t>
  </si>
  <si>
    <t>Materials for Post-Analytical</t>
  </si>
  <si>
    <t>Notes</t>
  </si>
  <si>
    <t>Examples of Materials and Consumable Supplies</t>
  </si>
  <si>
    <t>1.5 ml tubes</t>
  </si>
  <si>
    <t>reaction chambers</t>
  </si>
  <si>
    <t>reagent tubs - medium</t>
  </si>
  <si>
    <t>valves</t>
  </si>
  <si>
    <t>gas cylinders</t>
  </si>
  <si>
    <t>duplicates</t>
  </si>
  <si>
    <t>lamps</t>
  </si>
  <si>
    <t>repeats</t>
  </si>
  <si>
    <t>filters</t>
  </si>
  <si>
    <t>sample bottles</t>
  </si>
  <si>
    <t>cuvettes</t>
  </si>
  <si>
    <t>controls</t>
  </si>
  <si>
    <t>needles</t>
  </si>
  <si>
    <t>postage</t>
  </si>
  <si>
    <t>probes</t>
  </si>
  <si>
    <t>office supplies</t>
  </si>
  <si>
    <t>fittings</t>
  </si>
  <si>
    <t>reagents</t>
  </si>
  <si>
    <t>sample cups</t>
  </si>
  <si>
    <t>control fluids (assayed, unassayed, pooled fluids)</t>
  </si>
  <si>
    <t>rinse/wash solutions</t>
  </si>
  <si>
    <t>diluents</t>
  </si>
  <si>
    <t>deionized water</t>
  </si>
  <si>
    <t>cleaning</t>
  </si>
  <si>
    <t>analyzer specific solutions (cell wash, phasing dyes, etc.)</t>
  </si>
  <si>
    <t>chemicals for reagent and/or solution preparation</t>
  </si>
  <si>
    <t>paper</t>
  </si>
  <si>
    <t>water cartridges, filters, etc.</t>
  </si>
  <si>
    <t>tubing</t>
  </si>
  <si>
    <t>Date</t>
  </si>
  <si>
    <t>Name</t>
  </si>
  <si>
    <t>Comments</t>
  </si>
  <si>
    <t>Minutes/Test</t>
  </si>
  <si>
    <t>Hours</t>
  </si>
  <si>
    <t>Avg Wages+</t>
  </si>
  <si>
    <t>Labot Cost/Batch</t>
  </si>
  <si>
    <t>Labot Cost/Test</t>
  </si>
  <si>
    <t>List: (average  annual wage + fringe)/(1880).</t>
  </si>
  <si>
    <t>As many instruments, maintenance contracts, and leases are listed as possible so that each can be accounted for when saving for a replacement.</t>
  </si>
  <si>
    <t>Instrument Name</t>
  </si>
  <si>
    <t>Life expectancy in years</t>
  </si>
  <si>
    <t>Model Number</t>
  </si>
  <si>
    <t>Annual maintenance cost</t>
  </si>
  <si>
    <t>Manufacturer</t>
  </si>
  <si>
    <t>Purchase Price</t>
  </si>
  <si>
    <t>put the cost of replacement or innovation (a savings account for the next purchase)</t>
  </si>
  <si>
    <t>(please adjust to correct number below)</t>
  </si>
  <si>
    <t>TOTAL # of tests per year  (include ALL tests, not just the test being costed on this form)</t>
  </si>
  <si>
    <t>Annual lease cost</t>
  </si>
  <si>
    <t>Depreciation/Test</t>
  </si>
  <si>
    <t>Maintenance/Test</t>
  </si>
  <si>
    <t>Lease/Test</t>
  </si>
  <si>
    <t>Please estimate cost of each:</t>
  </si>
  <si>
    <t>*Include annual PT/MDL/DOC costs under this catergory, as well as an estimate of Labor/Material costs associated with each of these tests*</t>
  </si>
  <si>
    <t>Certifications/Etc.</t>
  </si>
  <si>
    <t>Other</t>
  </si>
  <si>
    <t>Certifications/</t>
  </si>
  <si>
    <t xml:space="preserve">Accreditations/ </t>
  </si>
  <si>
    <t>PT's/MDL/DOC's:</t>
  </si>
  <si>
    <t>Other:</t>
  </si>
  <si>
    <t>Payment</t>
  </si>
  <si>
    <t># Yrs Cov'd</t>
  </si>
  <si>
    <t>********</t>
  </si>
  <si>
    <t>****</t>
  </si>
  <si>
    <t>Ann Cost</t>
  </si>
  <si>
    <t># Tests/Yr</t>
  </si>
  <si>
    <t>Ann Cost/Test</t>
  </si>
  <si>
    <t>Comments:</t>
  </si>
  <si>
    <t>• How to Save:</t>
  </si>
  <si>
    <t xml:space="preserve">Save this template as "FY[yryr] Test Cost of [test code] by [method-matrix]".  If this analysis is similar to other tests, </t>
  </si>
  <si>
    <t>matrices, batch sizes or method analyses, resave with changes in title and adjust detail as needed.</t>
  </si>
  <si>
    <t>For test name and method, please use the exact description that is found in your database (typos and all).</t>
  </si>
  <si>
    <t>• Areas to Complete:</t>
  </si>
  <si>
    <t xml:space="preserve">provide the requested information (takes longer than 5 minutes to figure out how to obtain the information), please </t>
  </si>
  <si>
    <t>make an educated guess and provide your comments either on the actual page where the estimate was made,</t>
  </si>
  <si>
    <t xml:space="preserve">or on the Notes sheet.  </t>
  </si>
  <si>
    <t>• Batch vs. No Batch Advantage:</t>
  </si>
  <si>
    <t xml:space="preserve">The Materials and Labor sheets are each divided into several sections.  There are three categories: </t>
  </si>
  <si>
    <t xml:space="preserve">pre-analytical, analytical, and post-analytical (see boundary definitions below).  Within each of these </t>
  </si>
  <si>
    <t xml:space="preserve">parts, there is an area to list either labor time or materials as having a batch advantage or not.  This is </t>
  </si>
  <si>
    <t>asking which costs are reduced as we approach our capacity per run.  In other words, which expenses did</t>
  </si>
  <si>
    <t xml:space="preserve">not increase just because we had more samples to run at the same time as the one sample for which we are </t>
  </si>
  <si>
    <t xml:space="preserve">analyzing costs.  </t>
  </si>
  <si>
    <t xml:space="preserve">One materials example could be standards.  Whether we are running one sample through,  or </t>
  </si>
  <si>
    <t xml:space="preserve">our maximum capacity of samples, e.g. based on number of instrument ports, we may only use the same </t>
  </si>
  <si>
    <t xml:space="preserve">amount of standards (not always true).  This cost per test would then be lower as the number of samples per run </t>
  </si>
  <si>
    <t xml:space="preserve">increases.  </t>
  </si>
  <si>
    <t xml:space="preserve">Another materials example is that we may use 10 pipette tips for QC and two more for every extra </t>
  </si>
  <si>
    <t xml:space="preserve">sample that is included in the run.  The first 10 would be listed under "batch advantage" and only two would be listed </t>
  </si>
  <si>
    <t xml:space="preserve">under "no batch advantage".  Similarly, if we spend 30 minutes doing set up for each run, and each run usually </t>
  </si>
  <si>
    <t xml:space="preserve"> includes 10 samples, we would divide our time spent into (1) the number of minutes used to do things that we </t>
  </si>
  <si>
    <t xml:space="preserve">always have to do regardless of batch size - e.g. instrument setup, standard setup, etc.- and (2) the extra minutes </t>
  </si>
  <si>
    <t>used per extra sample that is set up into the instrument.  The first would be a batch advantage but the second would not.</t>
  </si>
  <si>
    <t xml:space="preserve">*** Any work or materials consumed every few batches (such as calibrations, instrument repair, etc.) needs to be </t>
  </si>
  <si>
    <t xml:space="preserve">estimated into a per-run cost that may or may not be a batch advantage.  So if on average there is instrument repair labor </t>
  </si>
  <si>
    <t>after ever 3-5 runs, labor time is divided by four batches to get a per-batch cost.  If batch size doesn't affect cost, then</t>
  </si>
  <si>
    <t xml:space="preserve"> list under "batch advantage.  If it does, then further divide by "batch number" and list under no batch advantage.</t>
  </si>
  <si>
    <t xml:space="preserve">Similarly, any performance evaluation, dilution, or re-run cost should also be divided into a per-test (no batch advantage) </t>
  </si>
  <si>
    <t>or per-batch cost (batch advantage).</t>
  </si>
  <si>
    <t>• Materials Sheet:</t>
  </si>
  <si>
    <t xml:space="preserve">List all materials used or consumed in order to perform the test. </t>
  </si>
  <si>
    <t>A list of example materials is included.</t>
  </si>
  <si>
    <t>Materials</t>
  </si>
  <si>
    <t>(reagent X)</t>
  </si>
  <si>
    <t>Provide a short description of the test material.</t>
  </si>
  <si>
    <t>List the amount paid to vendor per package.</t>
  </si>
  <si>
    <t xml:space="preserve">List the number of units per package (please write over the "1" in this column, it is </t>
  </si>
  <si>
    <t>to allow the formula to remain intact).</t>
  </si>
  <si>
    <t>List the number of units used per test performed.</t>
  </si>
  <si>
    <t>Cost per test will automatically be calculated.</t>
  </si>
  <si>
    <t>If a material is used for controls, standards or other batch-fixed activities (it is independent</t>
  </si>
  <si>
    <t>of the number of tests being run), please list under the batch advantage section.</t>
  </si>
  <si>
    <t>• Labor Sheet:</t>
  </si>
  <si>
    <t>List all labor components required to perform this test.</t>
  </si>
  <si>
    <t>Average wages per division are available but if a particular person performs the job, list value of their</t>
  </si>
  <si>
    <t>(annual salary+fringe)/(1880 hours).</t>
  </si>
  <si>
    <t>Labor Category</t>
  </si>
  <si>
    <t>Labor Cost/Test</t>
  </si>
  <si>
    <t>Pre-analytical</t>
  </si>
  <si>
    <t>(sample prep)</t>
  </si>
  <si>
    <t xml:space="preserve">List every type of labor associated with this test.  Pre-analytical time includes the </t>
  </si>
  <si>
    <t>time to gather specimens from laboratory central receiving and time for all the steps</t>
  </si>
  <si>
    <t>up to the actual testing procedure, such as sample preparation, sample accessioning</t>
  </si>
  <si>
    <t xml:space="preserve">and data entry, kits (assembly and mailing), and media preparation.  Analytical time </t>
  </si>
  <si>
    <t>includes time for the labor effort required to analyze results and to perform</t>
  </si>
  <si>
    <t xml:space="preserve">all routine procedures up to reporting of results.  Post-analytical time includes </t>
  </si>
  <si>
    <t>any step beyond analytical such as resulting (in computer) and mailing results.</t>
  </si>
  <si>
    <t>List the number of minutes of this type of labor associated with running this test.</t>
  </si>
  <si>
    <t>Hours will be automatically calculated.</t>
  </si>
  <si>
    <t>List the average hourly wage associated with this labor.  Use (ann salary+fringe)/1880 hours.</t>
  </si>
  <si>
    <t>Cost of labor per test will automatically be calculated.</t>
  </si>
  <si>
    <t>• Replace, Maintenance, Lease Sheet:</t>
  </si>
  <si>
    <t>Fill in the fields shaded in gray, writing over the numbers found</t>
  </si>
  <si>
    <t>within some of the fields.  Please fill in the TOTAL number of tests that this</t>
  </si>
  <si>
    <t xml:space="preserve">instrument runs within the referenced time period (this is different from the other worksheets).  </t>
  </si>
  <si>
    <t>List purchase price if instrument were to be replaced today (if planning to upgrade/innovate methods, use that price).</t>
  </si>
  <si>
    <t>Repeat for as many instruments and software as the test being analyzed requires.</t>
  </si>
  <si>
    <t>• Certifications, Accreditations Sheet</t>
  </si>
  <si>
    <t>List the name of the cost.</t>
  </si>
  <si>
    <t>List the amount normally paid.</t>
  </si>
  <si>
    <t>List the number of years the paid amount covers.</t>
  </si>
  <si>
    <t>The annual cost will be calculated automatically.</t>
  </si>
  <si>
    <t xml:space="preserve">List the number of tests per year that pertain to this certification.  This may mean combining the </t>
  </si>
  <si>
    <t>workload numbers for multiple tests for the year.</t>
  </si>
  <si>
    <t>The annual cost per test will be calculated.</t>
  </si>
  <si>
    <t>Total Labor Cost per Test</t>
  </si>
  <si>
    <t>Total Labor Cost per Test per Batch - Typical</t>
  </si>
  <si>
    <t>Total Labor Cost per Test per Batch - Max</t>
  </si>
  <si>
    <t>Certifications, Accreditations, Other</t>
  </si>
  <si>
    <t>Lease</t>
  </si>
  <si>
    <t>Maintenance</t>
  </si>
  <si>
    <t>Small Equipment Replacement</t>
  </si>
  <si>
    <t>Large Equipment Replacement</t>
  </si>
  <si>
    <t>Labor (+ fringe benefits)</t>
  </si>
  <si>
    <t>Direct Cost</t>
  </si>
  <si>
    <t xml:space="preserve">                                          UHL Indirect %</t>
  </si>
  <si>
    <t xml:space="preserve">                                             UI Indirect %</t>
  </si>
  <si>
    <t>Modified Direct Cost (Less Large Equipment)</t>
  </si>
  <si>
    <t>Totals from sub-worksheets</t>
  </si>
  <si>
    <t>Indirect Cost</t>
  </si>
  <si>
    <t>Minutes/Batch</t>
  </si>
  <si>
    <t xml:space="preserve">Fill in the gray areas on every sheet (green areas will be calculated automatically).  For any section, if it is difficult to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</si>
</sst>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rgb="FF3F3F3F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43" fillId="34" borderId="0" xfId="0" applyFont="1" applyFill="1" applyAlignment="1">
      <alignment/>
    </xf>
    <xf numFmtId="0" fontId="43" fillId="34" borderId="10" xfId="0" applyFont="1" applyFill="1" applyBorder="1" applyAlignment="1">
      <alignment horizontal="center"/>
    </xf>
    <xf numFmtId="0" fontId="42" fillId="34" borderId="0" xfId="0" applyFont="1" applyFill="1" applyAlignment="1">
      <alignment/>
    </xf>
    <xf numFmtId="0" fontId="42" fillId="34" borderId="10" xfId="0" applyFont="1" applyFill="1" applyBorder="1" applyAlignment="1">
      <alignment/>
    </xf>
    <xf numFmtId="0" fontId="42" fillId="34" borderId="0" xfId="0" applyFont="1" applyFill="1" applyBorder="1" applyAlignment="1">
      <alignment horizontal="right"/>
    </xf>
    <xf numFmtId="0" fontId="42" fillId="34" borderId="0" xfId="0" applyFont="1" applyFill="1" applyAlignment="1">
      <alignment horizontal="right"/>
    </xf>
    <xf numFmtId="0" fontId="43" fillId="4" borderId="0" xfId="0" applyFont="1" applyFill="1" applyAlignment="1">
      <alignment/>
    </xf>
    <xf numFmtId="0" fontId="42" fillId="4" borderId="0" xfId="0" applyFont="1" applyFill="1" applyAlignment="1">
      <alignment/>
    </xf>
    <xf numFmtId="0" fontId="43" fillId="10" borderId="0" xfId="0" applyFont="1" applyFill="1" applyAlignment="1">
      <alignment/>
    </xf>
    <xf numFmtId="0" fontId="42" fillId="10" borderId="0" xfId="0" applyFont="1" applyFill="1" applyAlignment="1">
      <alignment/>
    </xf>
    <xf numFmtId="0" fontId="44" fillId="10" borderId="0" xfId="0" applyFont="1" applyFill="1" applyAlignment="1">
      <alignment/>
    </xf>
    <xf numFmtId="0" fontId="43" fillId="33" borderId="11" xfId="0" applyFont="1" applyFill="1" applyBorder="1" applyAlignment="1">
      <alignment horizontal="center"/>
    </xf>
    <xf numFmtId="44" fontId="42" fillId="4" borderId="0" xfId="44" applyFont="1" applyFill="1" applyAlignment="1">
      <alignment/>
    </xf>
    <xf numFmtId="0" fontId="43" fillId="4" borderId="0" xfId="0" applyFont="1" applyFill="1" applyAlignment="1">
      <alignment horizontal="right"/>
    </xf>
    <xf numFmtId="0" fontId="6" fillId="4" borderId="0" xfId="0" applyFont="1" applyFill="1" applyAlignment="1" applyProtection="1">
      <alignment horizontal="right"/>
      <protection/>
    </xf>
    <xf numFmtId="0" fontId="42" fillId="4" borderId="0" xfId="0" applyFont="1" applyFill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right"/>
    </xf>
    <xf numFmtId="0" fontId="45" fillId="34" borderId="10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43" fillId="34" borderId="12" xfId="0" applyFont="1" applyFill="1" applyBorder="1" applyAlignment="1">
      <alignment/>
    </xf>
    <xf numFmtId="0" fontId="43" fillId="4" borderId="12" xfId="0" applyFont="1" applyFill="1" applyBorder="1" applyAlignment="1">
      <alignment horizontal="center"/>
    </xf>
    <xf numFmtId="44" fontId="43" fillId="4" borderId="0" xfId="44" applyFont="1" applyFill="1" applyAlignment="1">
      <alignment/>
    </xf>
    <xf numFmtId="0" fontId="43" fillId="34" borderId="13" xfId="0" applyFont="1" applyFill="1" applyBorder="1" applyAlignment="1">
      <alignment horizontal="center"/>
    </xf>
    <xf numFmtId="44" fontId="42" fillId="4" borderId="14" xfId="44" applyFont="1" applyFill="1" applyBorder="1" applyAlignment="1">
      <alignment horizontal="center"/>
    </xf>
    <xf numFmtId="44" fontId="42" fillId="4" borderId="15" xfId="44" applyFont="1" applyFill="1" applyBorder="1" applyAlignment="1">
      <alignment horizontal="center"/>
    </xf>
    <xf numFmtId="0" fontId="6" fillId="4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8" fillId="27" borderId="8" xfId="56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right"/>
      <protection/>
    </xf>
    <xf numFmtId="0" fontId="38" fillId="27" borderId="16" xfId="56" applyBorder="1" applyAlignment="1" applyProtection="1">
      <alignment/>
      <protection locked="0"/>
    </xf>
    <xf numFmtId="44" fontId="2" fillId="35" borderId="10" xfId="44" applyFont="1" applyFill="1" applyBorder="1" applyAlignment="1" applyProtection="1">
      <alignment/>
      <protection locked="0"/>
    </xf>
    <xf numFmtId="0" fontId="38" fillId="27" borderId="16" xfId="56" applyBorder="1" applyAlignment="1" applyProtection="1">
      <alignment horizontal="right"/>
      <protection locked="0"/>
    </xf>
    <xf numFmtId="0" fontId="38" fillId="27" borderId="10" xfId="56" applyBorder="1" applyAlignment="1" applyProtection="1">
      <alignment horizontal="right"/>
      <protection locked="0"/>
    </xf>
    <xf numFmtId="44" fontId="2" fillId="35" borderId="17" xfId="44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16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38" fillId="0" borderId="0" xfId="56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46" fillId="0" borderId="0" xfId="56" applyFont="1" applyFill="1" applyBorder="1" applyAlignment="1" applyProtection="1">
      <alignment horizontal="right"/>
      <protection locked="0"/>
    </xf>
    <xf numFmtId="0" fontId="6" fillId="34" borderId="12" xfId="0" applyFont="1" applyFill="1" applyBorder="1" applyAlignment="1" applyProtection="1">
      <alignment horizontal="left"/>
      <protection/>
    </xf>
    <xf numFmtId="44" fontId="6" fillId="34" borderId="12" xfId="44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4" fontId="42" fillId="4" borderId="10" xfId="44" applyFont="1" applyFill="1" applyBorder="1" applyAlignment="1">
      <alignment/>
    </xf>
    <xf numFmtId="44" fontId="42" fillId="4" borderId="10" xfId="44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44" fontId="43" fillId="10" borderId="0" xfId="44" applyFont="1" applyFill="1" applyAlignment="1">
      <alignment/>
    </xf>
    <xf numFmtId="44" fontId="42" fillId="34" borderId="10" xfId="44" applyFont="1" applyFill="1" applyBorder="1" applyAlignment="1">
      <alignment/>
    </xf>
    <xf numFmtId="164" fontId="44" fillId="10" borderId="0" xfId="44" applyNumberFormat="1" applyFont="1" applyFill="1" applyAlignment="1">
      <alignment/>
    </xf>
    <xf numFmtId="164" fontId="44" fillId="10" borderId="0" xfId="0" applyNumberFormat="1" applyFont="1" applyFill="1" applyAlignment="1">
      <alignment/>
    </xf>
    <xf numFmtId="164" fontId="43" fillId="10" borderId="0" xfId="44" applyNumberFormat="1" applyFont="1" applyFill="1" applyAlignment="1">
      <alignment/>
    </xf>
    <xf numFmtId="164" fontId="43" fillId="10" borderId="0" xfId="0" applyNumberFormat="1" applyFont="1" applyFill="1" applyAlignment="1">
      <alignment/>
    </xf>
    <xf numFmtId="0" fontId="6" fillId="34" borderId="0" xfId="0" applyFont="1" applyFill="1" applyAlignment="1" applyProtection="1">
      <alignment/>
      <protection locked="0"/>
    </xf>
    <xf numFmtId="44" fontId="0" fillId="34" borderId="0" xfId="0" applyNumberForma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44" fontId="0" fillId="34" borderId="0" xfId="0" applyNumberFormat="1" applyFill="1" applyBorder="1" applyAlignment="1" applyProtection="1">
      <alignment/>
      <protection locked="0"/>
    </xf>
    <xf numFmtId="14" fontId="6" fillId="34" borderId="10" xfId="0" applyNumberFormat="1" applyFont="1" applyFill="1" applyBorder="1" applyAlignment="1" applyProtection="1">
      <alignment horizontal="center"/>
      <protection locked="0"/>
    </xf>
    <xf numFmtId="0" fontId="38" fillId="33" borderId="11" xfId="56" applyFont="1" applyFill="1" applyBorder="1" applyAlignment="1" applyProtection="1">
      <alignment horizontal="center" vertical="center"/>
      <protection locked="0"/>
    </xf>
    <xf numFmtId="0" fontId="38" fillId="33" borderId="11" xfId="56" applyFill="1" applyBorder="1" applyAlignment="1" applyProtection="1">
      <alignment horizontal="center" vertical="center"/>
      <protection locked="0"/>
    </xf>
    <xf numFmtId="0" fontId="38" fillId="34" borderId="15" xfId="56" applyFill="1" applyBorder="1" applyAlignment="1" applyProtection="1">
      <alignment horizontal="center" vertical="center"/>
      <protection locked="0"/>
    </xf>
    <xf numFmtId="0" fontId="38" fillId="34" borderId="10" xfId="56" applyFill="1" applyBorder="1" applyAlignment="1" applyProtection="1">
      <alignment horizontal="right" vertical="center"/>
      <protection locked="0"/>
    </xf>
    <xf numFmtId="0" fontId="38" fillId="34" borderId="10" xfId="56" applyFill="1" applyBorder="1" applyAlignment="1" applyProtection="1">
      <alignment horizontal="center" vertical="center"/>
      <protection locked="0"/>
    </xf>
    <xf numFmtId="0" fontId="38" fillId="33" borderId="11" xfId="56" applyFill="1" applyBorder="1" applyAlignment="1" applyProtection="1">
      <alignment horizontal="right" vertical="center"/>
      <protection locked="0"/>
    </xf>
    <xf numFmtId="0" fontId="38" fillId="34" borderId="18" xfId="56" applyFont="1" applyFill="1" applyBorder="1" applyAlignment="1" applyProtection="1">
      <alignment horizontal="center" vertical="center"/>
      <protection locked="0"/>
    </xf>
    <xf numFmtId="165" fontId="2" fillId="33" borderId="11" xfId="42" applyNumberFormat="1" applyFont="1" applyFill="1" applyBorder="1" applyAlignment="1" applyProtection="1">
      <alignment horizontal="center" vertical="center"/>
      <protection locked="0"/>
    </xf>
    <xf numFmtId="0" fontId="40" fillId="34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165" fontId="40" fillId="33" borderId="11" xfId="42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4" fontId="40" fillId="33" borderId="11" xfId="44" applyFont="1" applyFill="1" applyBorder="1" applyAlignment="1">
      <alignment/>
    </xf>
    <xf numFmtId="6" fontId="42" fillId="34" borderId="0" xfId="0" applyNumberFormat="1" applyFont="1" applyFill="1" applyAlignment="1">
      <alignment/>
    </xf>
    <xf numFmtId="44" fontId="0" fillId="34" borderId="15" xfId="44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5" fontId="40" fillId="33" borderId="11" xfId="42" applyNumberFormat="1" applyFont="1" applyFill="1" applyBorder="1" applyAlignment="1">
      <alignment/>
    </xf>
    <xf numFmtId="14" fontId="43" fillId="34" borderId="10" xfId="0" applyNumberFormat="1" applyFont="1" applyFill="1" applyBorder="1" applyAlignment="1">
      <alignment horizontal="center"/>
    </xf>
    <xf numFmtId="44" fontId="0" fillId="34" borderId="10" xfId="44" applyFont="1" applyFill="1" applyBorder="1" applyAlignment="1">
      <alignment/>
    </xf>
    <xf numFmtId="0" fontId="5" fillId="4" borderId="10" xfId="0" applyFont="1" applyFill="1" applyBorder="1" applyAlignment="1" applyProtection="1">
      <alignment/>
      <protection/>
    </xf>
    <xf numFmtId="44" fontId="42" fillId="34" borderId="10" xfId="44" applyFont="1" applyFill="1" applyBorder="1" applyAlignment="1">
      <alignment horizontal="center"/>
    </xf>
    <xf numFmtId="44" fontId="5" fillId="4" borderId="14" xfId="44" applyFont="1" applyFill="1" applyBorder="1" applyAlignment="1" applyProtection="1">
      <alignment/>
      <protection/>
    </xf>
    <xf numFmtId="44" fontId="5" fillId="4" borderId="15" xfId="44" applyFont="1" applyFill="1" applyBorder="1" applyAlignment="1" applyProtection="1">
      <alignment/>
      <protection/>
    </xf>
    <xf numFmtId="0" fontId="42" fillId="0" borderId="0" xfId="0" applyFont="1" applyAlignment="1">
      <alignment horizontal="center"/>
    </xf>
    <xf numFmtId="0" fontId="5" fillId="34" borderId="0" xfId="0" applyFont="1" applyFill="1" applyAlignment="1" applyProtection="1">
      <alignment/>
      <protection locked="0"/>
    </xf>
    <xf numFmtId="0" fontId="42" fillId="34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44" fontId="2" fillId="36" borderId="10" xfId="44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9" fillId="27" borderId="8" xfId="56" applyFont="1" applyAlignment="1" applyProtection="1">
      <alignment horizontal="right"/>
      <protection locked="0"/>
    </xf>
    <xf numFmtId="0" fontId="42" fillId="4" borderId="0" xfId="0" applyFont="1" applyFill="1" applyAlignment="1">
      <alignment horizontal="left" indent="1"/>
    </xf>
    <xf numFmtId="0" fontId="44" fillId="4" borderId="0" xfId="0" applyFont="1" applyFill="1" applyAlignment="1">
      <alignment/>
    </xf>
    <xf numFmtId="164" fontId="44" fillId="4" borderId="0" xfId="44" applyNumberFormat="1" applyFont="1" applyFill="1" applyAlignment="1">
      <alignment/>
    </xf>
    <xf numFmtId="0" fontId="0" fillId="4" borderId="0" xfId="0" applyFill="1" applyAlignment="1">
      <alignment/>
    </xf>
    <xf numFmtId="164" fontId="43" fillId="4" borderId="0" xfId="0" applyNumberFormat="1" applyFont="1" applyFill="1" applyAlignment="1">
      <alignment/>
    </xf>
    <xf numFmtId="0" fontId="47" fillId="4" borderId="0" xfId="0" applyFont="1" applyFill="1" applyAlignment="1">
      <alignment/>
    </xf>
    <xf numFmtId="14" fontId="42" fillId="34" borderId="0" xfId="0" applyNumberFormat="1" applyFont="1" applyFill="1" applyAlignment="1" applyProtection="1">
      <alignment/>
      <protection locked="0"/>
    </xf>
    <xf numFmtId="0" fontId="42" fillId="34" borderId="0" xfId="0" applyFont="1" applyFill="1" applyAlignment="1" applyProtection="1">
      <alignment/>
      <protection locked="0"/>
    </xf>
    <xf numFmtId="0" fontId="42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9" fillId="27" borderId="8" xfId="56" applyFont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44" fontId="38" fillId="34" borderId="10" xfId="44" applyFont="1" applyFill="1" applyBorder="1" applyAlignment="1" applyProtection="1">
      <alignment horizontal="right" vertical="center"/>
      <protection locked="0"/>
    </xf>
    <xf numFmtId="44" fontId="2" fillId="33" borderId="11" xfId="44" applyFont="1" applyFill="1" applyBorder="1" applyAlignment="1" applyProtection="1">
      <alignment horizontal="center" vertical="center"/>
      <protection locked="0"/>
    </xf>
    <xf numFmtId="44" fontId="43" fillId="4" borderId="10" xfId="44" applyFont="1" applyFill="1" applyBorder="1" applyAlignment="1">
      <alignment/>
    </xf>
    <xf numFmtId="44" fontId="43" fillId="4" borderId="10" xfId="44" applyFont="1" applyFill="1" applyBorder="1" applyAlignment="1">
      <alignment horizontal="center"/>
    </xf>
    <xf numFmtId="44" fontId="43" fillId="4" borderId="0" xfId="44" applyFont="1" applyFill="1" applyAlignment="1">
      <alignment horizontal="center" vertical="center"/>
    </xf>
    <xf numFmtId="0" fontId="5" fillId="34" borderId="1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 horizontal="center" vertical="center"/>
      <protection/>
    </xf>
    <xf numFmtId="44" fontId="43" fillId="4" borderId="0" xfId="44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10" sqref="A10"/>
    </sheetView>
  </sheetViews>
  <sheetFormatPr defaultColWidth="9.140625" defaultRowHeight="15"/>
  <sheetData>
    <row r="1" ht="15">
      <c r="A1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7" ht="15">
      <c r="A7" t="s">
        <v>138</v>
      </c>
    </row>
    <row r="9" ht="15">
      <c r="A9" t="s">
        <v>227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4" ht="15">
      <c r="A14" t="s">
        <v>142</v>
      </c>
    </row>
    <row r="16" ht="15">
      <c r="A16" t="s">
        <v>143</v>
      </c>
    </row>
    <row r="17" ht="15">
      <c r="A17" t="s">
        <v>144</v>
      </c>
    </row>
    <row r="18" ht="15">
      <c r="A18" t="s">
        <v>145</v>
      </c>
    </row>
    <row r="19" ht="15">
      <c r="A19" t="s">
        <v>146</v>
      </c>
    </row>
    <row r="20" ht="15">
      <c r="A20" t="s">
        <v>147</v>
      </c>
    </row>
    <row r="21" ht="15">
      <c r="A21" t="s">
        <v>148</v>
      </c>
    </row>
    <row r="23" ht="15">
      <c r="A23" t="s">
        <v>149</v>
      </c>
    </row>
    <row r="24" ht="15">
      <c r="A24" t="s">
        <v>150</v>
      </c>
    </row>
    <row r="25" ht="15">
      <c r="A25" t="s">
        <v>151</v>
      </c>
    </row>
    <row r="26" ht="15">
      <c r="A26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5" ht="15">
      <c r="A35" t="s">
        <v>159</v>
      </c>
    </row>
    <row r="36" ht="15">
      <c r="A36" t="s">
        <v>160</v>
      </c>
    </row>
    <row r="37" ht="15">
      <c r="A37" t="s">
        <v>161</v>
      </c>
    </row>
    <row r="38" ht="15">
      <c r="A38" t="s">
        <v>162</v>
      </c>
    </row>
    <row r="39" ht="15">
      <c r="A39" t="s">
        <v>163</v>
      </c>
    </row>
    <row r="40" ht="15">
      <c r="A40" t="s">
        <v>164</v>
      </c>
    </row>
    <row r="42" ht="15">
      <c r="A42" t="s">
        <v>165</v>
      </c>
    </row>
    <row r="44" ht="15">
      <c r="B44" t="s">
        <v>166</v>
      </c>
    </row>
    <row r="45" ht="15">
      <c r="B45" t="s">
        <v>167</v>
      </c>
    </row>
    <row r="46" spans="2:6" ht="15">
      <c r="B46">
        <v>1</v>
      </c>
      <c r="C46">
        <v>2</v>
      </c>
      <c r="D46">
        <v>3</v>
      </c>
      <c r="E46">
        <v>4</v>
      </c>
      <c r="F46">
        <v>5</v>
      </c>
    </row>
    <row r="47" spans="2:6" ht="15">
      <c r="B47" s="4" t="s">
        <v>168</v>
      </c>
      <c r="C47" s="4" t="s">
        <v>56</v>
      </c>
      <c r="D47" s="4" t="s">
        <v>57</v>
      </c>
      <c r="E47" s="4" t="s">
        <v>58</v>
      </c>
      <c r="F47" s="4" t="s">
        <v>61</v>
      </c>
    </row>
    <row r="48" spans="2:6" ht="15">
      <c r="B48" t="s">
        <v>169</v>
      </c>
      <c r="C48">
        <v>2300</v>
      </c>
      <c r="D48">
        <v>25</v>
      </c>
      <c r="E48">
        <v>1</v>
      </c>
      <c r="F48">
        <v>92</v>
      </c>
    </row>
    <row r="49" spans="1:2" ht="15">
      <c r="A49">
        <v>1</v>
      </c>
      <c r="B49" t="s">
        <v>170</v>
      </c>
    </row>
    <row r="50" spans="1:2" ht="15">
      <c r="A50">
        <v>2</v>
      </c>
      <c r="B50" t="s">
        <v>171</v>
      </c>
    </row>
    <row r="51" spans="1:2" ht="15">
      <c r="A51">
        <v>3</v>
      </c>
      <c r="B51" t="s">
        <v>172</v>
      </c>
    </row>
    <row r="52" ht="15">
      <c r="B52" t="s">
        <v>173</v>
      </c>
    </row>
    <row r="53" spans="1:2" ht="15">
      <c r="A53">
        <v>4</v>
      </c>
      <c r="B53" t="s">
        <v>174</v>
      </c>
    </row>
    <row r="54" spans="1:2" ht="15">
      <c r="A54">
        <v>5</v>
      </c>
      <c r="B54" t="s">
        <v>175</v>
      </c>
    </row>
    <row r="55" spans="1:2" ht="15">
      <c r="A55">
        <v>6</v>
      </c>
      <c r="B55" t="s">
        <v>176</v>
      </c>
    </row>
    <row r="56" ht="15">
      <c r="B56" t="s">
        <v>177</v>
      </c>
    </row>
    <row r="58" ht="15">
      <c r="A58" t="s">
        <v>178</v>
      </c>
    </row>
    <row r="60" spans="1:2" ht="15">
      <c r="A60">
        <v>1</v>
      </c>
      <c r="B60" t="s">
        <v>179</v>
      </c>
    </row>
    <row r="61" spans="1:2" ht="15">
      <c r="A61">
        <v>2</v>
      </c>
      <c r="B61" t="s">
        <v>180</v>
      </c>
    </row>
    <row r="62" ht="15">
      <c r="B62" t="s">
        <v>181</v>
      </c>
    </row>
    <row r="64" spans="2:6" ht="15">
      <c r="B64">
        <v>3</v>
      </c>
      <c r="C64">
        <v>4</v>
      </c>
      <c r="D64">
        <v>5</v>
      </c>
      <c r="E64">
        <v>6</v>
      </c>
      <c r="F64">
        <v>7</v>
      </c>
    </row>
    <row r="65" spans="2:6" ht="15">
      <c r="B65" t="s">
        <v>182</v>
      </c>
      <c r="C65" t="s">
        <v>98</v>
      </c>
      <c r="D65" t="s">
        <v>99</v>
      </c>
      <c r="E65" t="s">
        <v>100</v>
      </c>
      <c r="F65" t="s">
        <v>183</v>
      </c>
    </row>
    <row r="66" ht="15">
      <c r="B66" t="s">
        <v>184</v>
      </c>
    </row>
    <row r="67" spans="2:6" ht="15">
      <c r="B67" t="s">
        <v>185</v>
      </c>
      <c r="C67">
        <v>23</v>
      </c>
      <c r="D67">
        <v>0.38333333333333336</v>
      </c>
      <c r="E67">
        <v>30</v>
      </c>
      <c r="F67">
        <v>11.5</v>
      </c>
    </row>
    <row r="68" spans="1:2" ht="15">
      <c r="A68">
        <v>3</v>
      </c>
      <c r="B68" t="s">
        <v>186</v>
      </c>
    </row>
    <row r="69" ht="15">
      <c r="B69" t="s">
        <v>187</v>
      </c>
    </row>
    <row r="70" ht="15">
      <c r="B70" t="s">
        <v>188</v>
      </c>
    </row>
    <row r="71" ht="15">
      <c r="B71" t="s">
        <v>189</v>
      </c>
    </row>
    <row r="72" ht="15">
      <c r="B72" t="s">
        <v>190</v>
      </c>
    </row>
    <row r="73" ht="15">
      <c r="B73" t="s">
        <v>191</v>
      </c>
    </row>
    <row r="74" ht="15">
      <c r="B74" t="s">
        <v>192</v>
      </c>
    </row>
    <row r="75" spans="1:2" ht="15">
      <c r="A75">
        <v>4</v>
      </c>
      <c r="B75" t="s">
        <v>193</v>
      </c>
    </row>
    <row r="76" spans="1:2" ht="15">
      <c r="A76">
        <v>5</v>
      </c>
      <c r="B76" t="s">
        <v>194</v>
      </c>
    </row>
    <row r="77" spans="1:2" ht="15">
      <c r="A77">
        <v>6</v>
      </c>
      <c r="B77" t="s">
        <v>195</v>
      </c>
    </row>
    <row r="78" spans="1:2" ht="15">
      <c r="A78">
        <v>7</v>
      </c>
      <c r="B78" t="s">
        <v>196</v>
      </c>
    </row>
    <row r="80" ht="15">
      <c r="A80" t="s">
        <v>197</v>
      </c>
    </row>
    <row r="82" spans="1:2" ht="15">
      <c r="A82">
        <v>1</v>
      </c>
      <c r="B82" t="s">
        <v>198</v>
      </c>
    </row>
    <row r="83" ht="15">
      <c r="B83" t="s">
        <v>199</v>
      </c>
    </row>
    <row r="84" ht="15">
      <c r="B84" t="s">
        <v>200</v>
      </c>
    </row>
    <row r="85" spans="1:2" ht="15">
      <c r="A85">
        <v>2</v>
      </c>
      <c r="B85" t="s">
        <v>201</v>
      </c>
    </row>
    <row r="86" spans="1:2" ht="15">
      <c r="A86">
        <v>3</v>
      </c>
      <c r="B86" t="s">
        <v>202</v>
      </c>
    </row>
    <row r="88" ht="15">
      <c r="A88" t="s">
        <v>203</v>
      </c>
    </row>
    <row r="90" spans="1:2" ht="15">
      <c r="A90">
        <v>1</v>
      </c>
      <c r="B90" t="s">
        <v>204</v>
      </c>
    </row>
    <row r="91" spans="1:2" ht="15">
      <c r="A91">
        <v>2</v>
      </c>
      <c r="B91" t="s">
        <v>205</v>
      </c>
    </row>
    <row r="92" spans="1:2" ht="15">
      <c r="A92">
        <v>3</v>
      </c>
      <c r="B92" t="s">
        <v>206</v>
      </c>
    </row>
    <row r="93" ht="15">
      <c r="B93" t="s">
        <v>207</v>
      </c>
    </row>
    <row r="94" spans="1:2" ht="15">
      <c r="A94">
        <v>4</v>
      </c>
      <c r="B94" t="s">
        <v>208</v>
      </c>
    </row>
    <row r="95" ht="15">
      <c r="B95" t="s">
        <v>209</v>
      </c>
    </row>
    <row r="96" ht="15">
      <c r="B96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GridLines="0" view="pageLayout" workbookViewId="0" topLeftCell="A1">
      <selection activeCell="C2" sqref="C2"/>
    </sheetView>
  </sheetViews>
  <sheetFormatPr defaultColWidth="9.140625" defaultRowHeight="15"/>
  <cols>
    <col min="1" max="1" width="37.421875" style="0" customWidth="1"/>
    <col min="2" max="2" width="9.57421875" style="0" customWidth="1"/>
    <col min="3" max="3" width="15.28125" style="0" customWidth="1"/>
    <col min="5" max="5" width="11.28125" style="0" customWidth="1"/>
    <col min="6" max="6" width="9.28125" style="0" customWidth="1"/>
    <col min="7" max="7" width="11.8515625" style="0" customWidth="1"/>
    <col min="9" max="9" width="37.421875" style="0" customWidth="1"/>
    <col min="10" max="10" width="9.57421875" style="0" customWidth="1"/>
    <col min="11" max="11" width="15.28125" style="0" customWidth="1"/>
    <col min="13" max="13" width="11.28125" style="0" customWidth="1"/>
    <col min="14" max="14" width="9.28125" style="0" customWidth="1"/>
    <col min="15" max="15" width="11.8515625" style="0" customWidth="1"/>
  </cols>
  <sheetData>
    <row r="1" spans="1:16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5" t="s">
        <v>0</v>
      </c>
      <c r="B2" s="7"/>
      <c r="C2" s="98"/>
      <c r="D2" s="7"/>
      <c r="E2" s="7"/>
      <c r="F2" s="7"/>
      <c r="G2" s="7"/>
      <c r="H2" s="7"/>
      <c r="I2" s="5" t="s">
        <v>0</v>
      </c>
      <c r="J2" s="7"/>
      <c r="K2" s="75">
        <f>IF(C2=0,"",C2)</f>
      </c>
      <c r="L2" s="7"/>
      <c r="M2" s="7"/>
      <c r="N2" s="7"/>
      <c r="O2" s="7"/>
      <c r="P2" s="7"/>
    </row>
    <row r="3" spans="1:16" ht="15.75" thickBot="1">
      <c r="A3" s="5" t="s">
        <v>1</v>
      </c>
      <c r="B3" s="7"/>
      <c r="C3" s="6"/>
      <c r="D3" s="7"/>
      <c r="E3" s="7"/>
      <c r="F3" s="7"/>
      <c r="G3" s="7"/>
      <c r="H3" s="7"/>
      <c r="I3" s="5" t="s">
        <v>1</v>
      </c>
      <c r="J3" s="7"/>
      <c r="K3" s="75">
        <f>IF(C3=0,"",C3)</f>
      </c>
      <c r="L3" s="7"/>
      <c r="M3" s="7"/>
      <c r="N3" s="7"/>
      <c r="O3" s="7"/>
      <c r="P3" s="7"/>
    </row>
    <row r="4" spans="1:16" ht="15.75" thickBot="1">
      <c r="A4" s="5" t="s">
        <v>2</v>
      </c>
      <c r="B4" s="7"/>
      <c r="C4" s="6"/>
      <c r="D4" s="7"/>
      <c r="E4" s="5" t="s">
        <v>23</v>
      </c>
      <c r="F4" s="85" t="s">
        <v>36</v>
      </c>
      <c r="G4" s="7"/>
      <c r="H4" s="7"/>
      <c r="I4" s="5" t="s">
        <v>2</v>
      </c>
      <c r="J4" s="7"/>
      <c r="K4" s="75">
        <f>IF(C4=0,"",C4)</f>
      </c>
      <c r="L4" s="7"/>
      <c r="M4" s="5" t="s">
        <v>23</v>
      </c>
      <c r="N4" s="16" t="str">
        <f>IF(F4=0,"",F4)</f>
        <v>FY2011</v>
      </c>
      <c r="O4" s="7"/>
      <c r="P4" s="7"/>
    </row>
    <row r="5" spans="1:16" ht="15.75" thickBot="1">
      <c r="A5" s="5"/>
      <c r="B5" s="7"/>
      <c r="C5" s="7"/>
      <c r="D5" s="7"/>
      <c r="E5" s="7"/>
      <c r="F5" s="7"/>
      <c r="G5" s="7"/>
      <c r="H5" s="7"/>
      <c r="I5" s="5"/>
      <c r="J5" s="7"/>
      <c r="K5" s="7"/>
      <c r="L5" s="7"/>
      <c r="M5" s="7"/>
      <c r="N5" s="7"/>
      <c r="O5" s="7"/>
      <c r="P5" s="7"/>
    </row>
    <row r="6" spans="1:16" ht="15.75" thickBot="1">
      <c r="A6" s="5" t="s">
        <v>3</v>
      </c>
      <c r="B6" s="7"/>
      <c r="C6" s="85"/>
      <c r="D6" s="7"/>
      <c r="E6" s="7"/>
      <c r="F6" s="7"/>
      <c r="G6" s="7"/>
      <c r="H6" s="7"/>
      <c r="I6" s="5" t="s">
        <v>3</v>
      </c>
      <c r="J6" s="7"/>
      <c r="K6" s="76">
        <f aca="true" t="shared" si="0" ref="K6:K11">IF(C6=0,"",C6)</f>
      </c>
      <c r="L6" s="7"/>
      <c r="M6" s="7"/>
      <c r="N6" s="7"/>
      <c r="O6" s="7"/>
      <c r="P6" s="7"/>
    </row>
    <row r="7" spans="1:16" ht="15.75" thickBot="1">
      <c r="A7" s="5" t="s">
        <v>4</v>
      </c>
      <c r="B7" s="7"/>
      <c r="C7" s="86"/>
      <c r="D7" s="105"/>
      <c r="E7" s="7"/>
      <c r="F7" s="7"/>
      <c r="G7" s="7"/>
      <c r="H7" s="7"/>
      <c r="I7" s="5" t="s">
        <v>4</v>
      </c>
      <c r="J7" s="7"/>
      <c r="K7" s="77">
        <f t="shared" si="0"/>
      </c>
      <c r="L7" s="7"/>
      <c r="M7" s="7"/>
      <c r="N7" s="7"/>
      <c r="O7" s="7"/>
      <c r="P7" s="7"/>
    </row>
    <row r="8" spans="1:16" ht="15">
      <c r="A8" s="5" t="s">
        <v>5</v>
      </c>
      <c r="B8" s="7"/>
      <c r="C8" s="87"/>
      <c r="D8" s="7"/>
      <c r="E8" s="7"/>
      <c r="F8" s="7"/>
      <c r="G8" s="7"/>
      <c r="H8" s="7"/>
      <c r="I8" s="5" t="s">
        <v>5</v>
      </c>
      <c r="J8" s="7"/>
      <c r="K8" s="78">
        <f t="shared" si="0"/>
      </c>
      <c r="L8" s="7"/>
      <c r="M8" s="7"/>
      <c r="N8" s="7"/>
      <c r="O8" s="7"/>
      <c r="P8" s="7"/>
    </row>
    <row r="9" spans="1:16" ht="15">
      <c r="A9" s="5" t="s">
        <v>6</v>
      </c>
      <c r="B9" s="7"/>
      <c r="C9" s="84"/>
      <c r="D9" s="7"/>
      <c r="E9" s="7"/>
      <c r="F9" s="7"/>
      <c r="G9" s="7"/>
      <c r="H9" s="7"/>
      <c r="I9" s="5" t="s">
        <v>6</v>
      </c>
      <c r="J9" s="7"/>
      <c r="K9" s="78">
        <f t="shared" si="0"/>
      </c>
      <c r="L9" s="7"/>
      <c r="M9" s="7"/>
      <c r="N9" s="7"/>
      <c r="O9" s="7"/>
      <c r="P9" s="7"/>
    </row>
    <row r="10" spans="1:16" ht="15">
      <c r="A10" s="5" t="s">
        <v>7</v>
      </c>
      <c r="B10" s="7"/>
      <c r="C10" s="84"/>
      <c r="D10" s="7"/>
      <c r="E10" s="7"/>
      <c r="F10" s="7"/>
      <c r="G10" s="7"/>
      <c r="H10" s="7"/>
      <c r="I10" s="5" t="s">
        <v>7</v>
      </c>
      <c r="J10" s="7"/>
      <c r="K10" s="79">
        <f t="shared" si="0"/>
      </c>
      <c r="L10" s="7"/>
      <c r="M10" s="7"/>
      <c r="N10" s="7"/>
      <c r="O10" s="7"/>
      <c r="P10" s="7"/>
    </row>
    <row r="11" spans="1:16" ht="15.75" thickBot="1">
      <c r="A11" s="5" t="s">
        <v>8</v>
      </c>
      <c r="B11" s="7"/>
      <c r="C11" s="88"/>
      <c r="D11" s="7"/>
      <c r="E11" s="7"/>
      <c r="F11" s="7"/>
      <c r="G11" s="7"/>
      <c r="H11" s="7"/>
      <c r="I11" s="5" t="s">
        <v>8</v>
      </c>
      <c r="J11" s="7"/>
      <c r="K11" s="80">
        <f t="shared" si="0"/>
      </c>
      <c r="L11" s="7"/>
      <c r="M11" s="7"/>
      <c r="N11" s="7"/>
      <c r="O11" s="7"/>
      <c r="P11" s="7"/>
    </row>
    <row r="12" spans="1:16" ht="15.75" thickBot="1">
      <c r="A12" s="5" t="s">
        <v>9</v>
      </c>
      <c r="B12" s="7"/>
      <c r="C12" s="85"/>
      <c r="D12" s="7"/>
      <c r="E12" s="7"/>
      <c r="F12" s="7"/>
      <c r="G12" s="7"/>
      <c r="H12" s="7"/>
      <c r="I12" s="5" t="s">
        <v>9</v>
      </c>
      <c r="J12" s="7"/>
      <c r="K12" s="81">
        <f aca="true" t="shared" si="1" ref="K12:K20">IF(C12=0,"",C12)</f>
      </c>
      <c r="L12" s="7"/>
      <c r="M12" s="7"/>
      <c r="N12" s="7"/>
      <c r="O12" s="7"/>
      <c r="P12" s="7"/>
    </row>
    <row r="13" spans="1:16" ht="15.75" thickBot="1">
      <c r="A13" s="5" t="s">
        <v>10</v>
      </c>
      <c r="B13" s="7"/>
      <c r="C13" s="89"/>
      <c r="D13" s="7"/>
      <c r="E13" s="7"/>
      <c r="F13" s="7"/>
      <c r="G13" s="7"/>
      <c r="H13" s="7"/>
      <c r="I13" s="5" t="s">
        <v>10</v>
      </c>
      <c r="J13" s="7"/>
      <c r="K13" s="82">
        <f t="shared" si="1"/>
      </c>
      <c r="L13" s="7"/>
      <c r="M13" s="7"/>
      <c r="N13" s="7"/>
      <c r="O13" s="7"/>
      <c r="P13" s="7"/>
    </row>
    <row r="14" spans="1:16" ht="15.75" thickBot="1">
      <c r="A14" s="5" t="s">
        <v>11</v>
      </c>
      <c r="B14" s="7"/>
      <c r="C14" s="90"/>
      <c r="D14" s="7"/>
      <c r="E14" s="7"/>
      <c r="F14" s="7"/>
      <c r="G14" s="7"/>
      <c r="H14" s="7"/>
      <c r="I14" s="5" t="s">
        <v>11</v>
      </c>
      <c r="J14" s="7"/>
      <c r="K14" s="83">
        <f t="shared" si="1"/>
      </c>
      <c r="L14" s="7"/>
      <c r="M14" s="7"/>
      <c r="N14" s="7"/>
      <c r="O14" s="7"/>
      <c r="P14" s="7"/>
    </row>
    <row r="15" spans="1:16" ht="15.75" thickBot="1">
      <c r="A15" s="5" t="s">
        <v>12</v>
      </c>
      <c r="B15" s="7"/>
      <c r="C15" s="97"/>
      <c r="D15" s="7"/>
      <c r="E15" s="7"/>
      <c r="F15" s="7"/>
      <c r="G15" s="7"/>
      <c r="H15" s="7"/>
      <c r="I15" s="5" t="s">
        <v>12</v>
      </c>
      <c r="J15" s="7"/>
      <c r="K15" s="83">
        <f t="shared" si="1"/>
      </c>
      <c r="L15" s="7"/>
      <c r="M15" s="7"/>
      <c r="N15" s="7"/>
      <c r="O15" s="7"/>
      <c r="P15" s="7"/>
    </row>
    <row r="16" spans="1:16" ht="15.75" thickBot="1">
      <c r="A16" s="5" t="s">
        <v>13</v>
      </c>
      <c r="B16" s="7"/>
      <c r="C16" s="97"/>
      <c r="D16" s="7"/>
      <c r="E16" s="7"/>
      <c r="F16" s="7"/>
      <c r="G16" s="7"/>
      <c r="H16" s="7"/>
      <c r="I16" s="5" t="s">
        <v>13</v>
      </c>
      <c r="J16" s="7"/>
      <c r="K16" s="83">
        <f t="shared" si="1"/>
      </c>
      <c r="L16" s="7"/>
      <c r="M16" s="7"/>
      <c r="N16" s="7"/>
      <c r="O16" s="7"/>
      <c r="P16" s="7"/>
    </row>
    <row r="17" spans="1:16" ht="15.75" thickBot="1">
      <c r="A17" s="5" t="s">
        <v>14</v>
      </c>
      <c r="B17" s="7"/>
      <c r="C17" s="9" t="s">
        <v>24</v>
      </c>
      <c r="D17" s="91"/>
      <c r="E17" s="10" t="s">
        <v>25</v>
      </c>
      <c r="F17" s="91"/>
      <c r="G17" s="7"/>
      <c r="H17" s="7"/>
      <c r="I17" s="5" t="s">
        <v>14</v>
      </c>
      <c r="J17" s="7"/>
      <c r="K17" s="9" t="s">
        <v>24</v>
      </c>
      <c r="L17" s="79">
        <f>IF(D17=0,"",D17)</f>
      </c>
      <c r="M17" s="10" t="s">
        <v>25</v>
      </c>
      <c r="N17" s="79">
        <f>IF(F17=0,"",F17)</f>
      </c>
      <c r="O17" s="7"/>
      <c r="P17" s="7"/>
    </row>
    <row r="18" spans="1:16" ht="15.75" thickBot="1">
      <c r="A18" s="5" t="s">
        <v>15</v>
      </c>
      <c r="B18" s="7"/>
      <c r="C18" s="92"/>
      <c r="D18" s="93"/>
      <c r="E18" s="7"/>
      <c r="F18" s="7"/>
      <c r="G18" s="7"/>
      <c r="H18" s="7"/>
      <c r="I18" s="5" t="s">
        <v>15</v>
      </c>
      <c r="J18" s="7"/>
      <c r="K18" s="126">
        <f t="shared" si="1"/>
      </c>
      <c r="L18" s="7"/>
      <c r="M18" s="7"/>
      <c r="N18" s="7"/>
      <c r="O18" s="7"/>
      <c r="P18" s="7"/>
    </row>
    <row r="19" spans="1:16" ht="15.75" thickBot="1">
      <c r="A19" s="5" t="s">
        <v>16</v>
      </c>
      <c r="B19" s="7"/>
      <c r="C19" s="10" t="s">
        <v>26</v>
      </c>
      <c r="D19" s="99"/>
      <c r="E19" s="10" t="s">
        <v>27</v>
      </c>
      <c r="F19" s="99"/>
      <c r="G19" s="7"/>
      <c r="H19" s="7"/>
      <c r="I19" s="5" t="s">
        <v>16</v>
      </c>
      <c r="J19" s="7"/>
      <c r="K19" s="10" t="s">
        <v>26</v>
      </c>
      <c r="L19" s="125">
        <f>IF(D19=0,"",D19)</f>
      </c>
      <c r="M19" s="10" t="s">
        <v>27</v>
      </c>
      <c r="N19" s="125">
        <f>IF(F19=0,"",F19)</f>
      </c>
      <c r="O19" s="7"/>
      <c r="P19" s="7"/>
    </row>
    <row r="20" spans="1:16" ht="15.75" thickBot="1">
      <c r="A20" s="5" t="s">
        <v>17</v>
      </c>
      <c r="B20" s="7"/>
      <c r="C20" s="92"/>
      <c r="D20" s="7"/>
      <c r="E20" s="7"/>
      <c r="F20" s="7"/>
      <c r="G20" s="7"/>
      <c r="H20" s="7"/>
      <c r="I20" s="5" t="s">
        <v>17</v>
      </c>
      <c r="J20" s="7"/>
      <c r="K20" s="126">
        <f t="shared" si="1"/>
      </c>
      <c r="L20" s="7"/>
      <c r="M20" s="7"/>
      <c r="N20" s="7"/>
      <c r="O20" s="7"/>
      <c r="P20" s="7"/>
    </row>
    <row r="21" spans="1:16" ht="15">
      <c r="A21" s="5" t="s">
        <v>18</v>
      </c>
      <c r="B21" s="7"/>
      <c r="C21" s="94"/>
      <c r="D21" s="7"/>
      <c r="E21" s="7"/>
      <c r="F21" s="7"/>
      <c r="G21" s="7"/>
      <c r="H21" s="7"/>
      <c r="I21" s="5" t="s">
        <v>18</v>
      </c>
      <c r="J21" s="7"/>
      <c r="K21" s="125">
        <f>IF(C21=0,"",C21)</f>
      </c>
      <c r="L21" s="7"/>
      <c r="M21" s="7"/>
      <c r="N21" s="7"/>
      <c r="O21" s="7"/>
      <c r="P21" s="7"/>
    </row>
    <row r="22" spans="1:16" ht="15.75" thickBot="1">
      <c r="A22" s="5" t="s">
        <v>19</v>
      </c>
      <c r="B22" s="7"/>
      <c r="C22" s="95"/>
      <c r="D22" s="7"/>
      <c r="E22" s="7"/>
      <c r="F22" s="7"/>
      <c r="G22" s="7"/>
      <c r="H22" s="7"/>
      <c r="I22" s="5" t="s">
        <v>19</v>
      </c>
      <c r="J22" s="7"/>
      <c r="K22" s="79">
        <f>IF(C22=0,"",C22)</f>
      </c>
      <c r="L22" s="7"/>
      <c r="M22" s="7"/>
      <c r="N22" s="7"/>
      <c r="O22" s="7"/>
      <c r="P22" s="7"/>
    </row>
    <row r="23" spans="1:16" ht="15.75" thickBot="1">
      <c r="A23" s="5" t="s">
        <v>20</v>
      </c>
      <c r="B23" s="7"/>
      <c r="C23" s="85"/>
      <c r="D23" s="7"/>
      <c r="E23" s="7"/>
      <c r="F23" s="7"/>
      <c r="G23" s="7"/>
      <c r="H23" s="7"/>
      <c r="I23" s="5" t="s">
        <v>20</v>
      </c>
      <c r="J23" s="7"/>
      <c r="K23" s="83">
        <f>IF(C23=0,"",C23)</f>
      </c>
      <c r="L23" s="7"/>
      <c r="M23" s="7"/>
      <c r="N23" s="7"/>
      <c r="O23" s="7"/>
      <c r="P23" s="7"/>
    </row>
    <row r="24" spans="1:16" ht="15.75" thickBot="1">
      <c r="A24" s="5" t="s">
        <v>21</v>
      </c>
      <c r="B24" s="7"/>
      <c r="C24" s="85"/>
      <c r="D24" s="7"/>
      <c r="E24" s="7"/>
      <c r="F24" s="7"/>
      <c r="G24" s="7"/>
      <c r="H24" s="7"/>
      <c r="I24" s="5" t="s">
        <v>21</v>
      </c>
      <c r="J24" s="7"/>
      <c r="K24" s="83">
        <f>IF(C24=0,"",C24)</f>
      </c>
      <c r="L24" s="7"/>
      <c r="M24" s="7"/>
      <c r="N24" s="7"/>
      <c r="O24" s="7"/>
      <c r="P24" s="7"/>
    </row>
    <row r="25" spans="1:16" ht="15">
      <c r="A25" s="5" t="s">
        <v>22</v>
      </c>
      <c r="B25" s="7"/>
      <c r="C25" s="96"/>
      <c r="D25" s="12"/>
      <c r="E25" s="11" t="s">
        <v>33</v>
      </c>
      <c r="F25" s="12"/>
      <c r="G25" s="11" t="s">
        <v>33</v>
      </c>
      <c r="H25" s="12"/>
      <c r="I25" s="5" t="s">
        <v>22</v>
      </c>
      <c r="J25" s="7"/>
      <c r="K25" s="79">
        <f>IF(C25=0,"",C25)</f>
      </c>
      <c r="L25" s="12"/>
      <c r="M25" s="11" t="s">
        <v>33</v>
      </c>
      <c r="N25" s="12"/>
      <c r="O25" s="11" t="s">
        <v>33</v>
      </c>
      <c r="P25" s="12"/>
    </row>
    <row r="26" spans="1:16" ht="15">
      <c r="A26" s="117" t="s">
        <v>224</v>
      </c>
      <c r="B26" s="12"/>
      <c r="C26" s="11" t="s">
        <v>32</v>
      </c>
      <c r="D26" s="12"/>
      <c r="E26" s="11" t="s">
        <v>34</v>
      </c>
      <c r="F26" s="12"/>
      <c r="G26" s="11" t="s">
        <v>35</v>
      </c>
      <c r="H26" s="12"/>
      <c r="I26" s="11" t="s">
        <v>28</v>
      </c>
      <c r="J26" s="12"/>
      <c r="K26" s="11" t="s">
        <v>32</v>
      </c>
      <c r="L26" s="12"/>
      <c r="M26" s="11" t="s">
        <v>34</v>
      </c>
      <c r="N26" s="12"/>
      <c r="O26" s="11" t="s">
        <v>35</v>
      </c>
      <c r="P26" s="12"/>
    </row>
    <row r="27" spans="1:16" ht="15">
      <c r="A27" s="112" t="s">
        <v>168</v>
      </c>
      <c r="B27" s="12"/>
      <c r="C27" s="17">
        <f>'A. Materials'!$C$8</f>
        <v>0</v>
      </c>
      <c r="D27" s="12"/>
      <c r="E27" s="17">
        <f>IF(ISERROR('A. Materials'!$C$9),0,'A. Materials'!$C$9)</f>
        <v>0</v>
      </c>
      <c r="F27" s="12"/>
      <c r="G27" s="17">
        <f>IF(ISERROR('A. Materials'!$C$10),0,'A. Materials'!$C$10)</f>
        <v>0</v>
      </c>
      <c r="H27" s="12"/>
      <c r="I27" s="12" t="s">
        <v>29</v>
      </c>
      <c r="J27" s="12"/>
      <c r="K27" s="17">
        <f>'A. Materials'!$C$8</f>
        <v>0</v>
      </c>
      <c r="L27" s="12"/>
      <c r="M27" s="17">
        <f>IF(ISERROR('A. Materials'!$C$9),0,'A. Materials'!$C$9)</f>
        <v>0</v>
      </c>
      <c r="N27" s="12"/>
      <c r="O27" s="17">
        <f>IF(ISERROR('A. Materials'!$C$10),0,'A. Materials'!$C$10)</f>
        <v>0</v>
      </c>
      <c r="P27" s="12"/>
    </row>
    <row r="28" spans="1:16" ht="15">
      <c r="A28" s="112" t="s">
        <v>219</v>
      </c>
      <c r="B28" s="12"/>
      <c r="C28" s="17">
        <f>'B. Labor'!$C$6</f>
        <v>0</v>
      </c>
      <c r="D28" s="12"/>
      <c r="E28" s="17">
        <f>IF(ISERROR('B. Labor'!$C$7),0,'B. Labor'!$C$7)</f>
        <v>0</v>
      </c>
      <c r="F28" s="12"/>
      <c r="G28" s="17">
        <f>IF(ISERROR('B. Labor'!$C$8),0,'B. Labor'!$C$8)</f>
        <v>0</v>
      </c>
      <c r="H28" s="12"/>
      <c r="I28" s="12" t="s">
        <v>30</v>
      </c>
      <c r="J28" s="12"/>
      <c r="K28" s="17">
        <f>'B1. Labor Calculator'!$C$6</f>
        <v>0</v>
      </c>
      <c r="L28" s="12"/>
      <c r="M28" s="17">
        <f>IF(ISERROR('B1. Labor Calculator'!$C$7),0,'B1. Labor Calculator'!$C$7)</f>
        <v>0</v>
      </c>
      <c r="N28" s="12"/>
      <c r="O28" s="17">
        <f>IF(ISERROR('B1. Labor Calculator'!$C$8),0,'B1. Labor Calculator'!$C$8)</f>
        <v>0</v>
      </c>
      <c r="P28" s="12"/>
    </row>
    <row r="29" spans="1:16" ht="15">
      <c r="A29" s="13" t="s">
        <v>31</v>
      </c>
      <c r="B29" s="14"/>
      <c r="C29" s="64">
        <f>SUM(C27:C28)</f>
        <v>0</v>
      </c>
      <c r="D29" s="14"/>
      <c r="E29" s="64">
        <f>SUM(E27:E28)</f>
        <v>0</v>
      </c>
      <c r="F29" s="14"/>
      <c r="G29" s="64">
        <f>SUM(G27:G28)</f>
        <v>0</v>
      </c>
      <c r="H29" s="14"/>
      <c r="I29" s="13" t="s">
        <v>31</v>
      </c>
      <c r="J29" s="14"/>
      <c r="K29" s="64">
        <f>SUM(K27:K28)</f>
        <v>0</v>
      </c>
      <c r="L29" s="14"/>
      <c r="M29" s="64">
        <f>SUM(M27:M28)</f>
        <v>0</v>
      </c>
      <c r="N29" s="14"/>
      <c r="O29" s="64">
        <f>SUM(O27:O28)</f>
        <v>0</v>
      </c>
      <c r="P29" s="14"/>
    </row>
    <row r="30" spans="1:16" ht="15">
      <c r="A30" s="112" t="s">
        <v>217</v>
      </c>
      <c r="B30" s="12"/>
      <c r="C30" s="17">
        <f>IF('C-E. Replacement, Maint, Lease'!$C$7&gt;5000,0,'C-E. Replacement, Maint, Lease'!$B$12)+IF('C-E. Replacement, Maint, Lease'!$C$23&gt;5000,0,'C-E. Replacement, Maint, Lease'!$B$28)+IF('C-E. Replacement, Maint, Lease'!$C$39&gt;5000,0,'C-E. Replacement, Maint, Lease'!$B$44)</f>
        <v>0</v>
      </c>
      <c r="D30" s="12"/>
      <c r="E30" s="17">
        <f>IF('C-E. Replacement, Maint, Lease'!$C$7&gt;5000,0,'C-E. Replacement, Maint, Lease'!$B$12)+IF('C-E. Replacement, Maint, Lease'!$C$23&gt;5000,0,'C-E. Replacement, Maint, Lease'!$B$28)+IF('C-E. Replacement, Maint, Lease'!$C$39&gt;5000,0,'C-E. Replacement, Maint, Lease'!$B$44)</f>
        <v>0</v>
      </c>
      <c r="F30" s="12"/>
      <c r="G30" s="17">
        <f>IF('C-E. Replacement, Maint, Lease'!$C$7&gt;5000,0,'C-E. Replacement, Maint, Lease'!$B$12)+IF('C-E. Replacement, Maint, Lease'!$C$23&gt;5000,0,'C-E. Replacement, Maint, Lease'!$B$28)+IF('C-E. Replacement, Maint, Lease'!$C$39&gt;5000,0,'C-E. Replacement, Maint, Lease'!$B$44)</f>
        <v>0</v>
      </c>
      <c r="H30" s="12"/>
      <c r="I30" s="112" t="s">
        <v>217</v>
      </c>
      <c r="J30" s="12"/>
      <c r="K30" s="17">
        <f>IF('C-E. Replacement, Maint, Lease'!$C$7&gt;5000,0,'C-E. Replacement, Maint, Lease'!$B$12)+IF('C-E. Replacement, Maint, Lease'!$C$23&gt;5000,0,'C-E. Replacement, Maint, Lease'!$B$28)+IF('C-E. Replacement, Maint, Lease'!$C$39&gt;5000,0,'C-E. Replacement, Maint, Lease'!$B$44)</f>
        <v>0</v>
      </c>
      <c r="L30" s="12"/>
      <c r="M30" s="17">
        <f>IF('C-E. Replacement, Maint, Lease'!$C$7&gt;5000,0,'C-E. Replacement, Maint, Lease'!$B$12)+IF('C-E. Replacement, Maint, Lease'!$C$23&gt;5000,0,'C-E. Replacement, Maint, Lease'!$B$28)+IF('C-E. Replacement, Maint, Lease'!$C$39&gt;5000,0,'C-E. Replacement, Maint, Lease'!$B$44)</f>
        <v>0</v>
      </c>
      <c r="N30" s="12"/>
      <c r="O30" s="17">
        <f>IF('C-E. Replacement, Maint, Lease'!$C$7&gt;5000,0,'C-E. Replacement, Maint, Lease'!$B$12)+IF('C-E. Replacement, Maint, Lease'!$C$23&gt;5000,0,'C-E. Replacement, Maint, Lease'!$B$28)+IF('C-E. Replacement, Maint, Lease'!$C$39&gt;5000,0,'C-E. Replacement, Maint, Lease'!$B$44)</f>
        <v>0</v>
      </c>
      <c r="P30" s="12"/>
    </row>
    <row r="31" spans="1:16" ht="15">
      <c r="A31" s="112" t="s">
        <v>218</v>
      </c>
      <c r="B31" s="12"/>
      <c r="C31" s="17">
        <f>IF('C-E. Replacement, Maint, Lease'!$C$7&gt;5000,'C-E. Replacement, Maint, Lease'!$B$12,0)+IF('C-E. Replacement, Maint, Lease'!$C$23&gt;5000,'C-E. Replacement, Maint, Lease'!$B$28,0)+IF('C-E. Replacement, Maint, Lease'!$C$39&gt;5000,'C-E. Replacement, Maint, Lease'!$B$44,0)</f>
        <v>0</v>
      </c>
      <c r="D31" s="12"/>
      <c r="E31" s="17">
        <f>IF('C-E. Replacement, Maint, Lease'!$C$7&gt;5000,'C-E. Replacement, Maint, Lease'!$B$12,0)+IF('C-E. Replacement, Maint, Lease'!$C$23&gt;5000,'C-E. Replacement, Maint, Lease'!$B$28,0)+IF('C-E. Replacement, Maint, Lease'!$C$39&gt;5000,'C-E. Replacement, Maint, Lease'!$B$44,0)</f>
        <v>0</v>
      </c>
      <c r="F31" s="12"/>
      <c r="G31" s="17">
        <f>IF('C-E. Replacement, Maint, Lease'!$C$7&gt;5000,'C-E. Replacement, Maint, Lease'!$B$12,0)+IF('C-E. Replacement, Maint, Lease'!$C$23&gt;5000,'C-E. Replacement, Maint, Lease'!$B$28,0)+IF('C-E. Replacement, Maint, Lease'!$C$39&gt;5000,'C-E. Replacement, Maint, Lease'!$B$44,0)</f>
        <v>0</v>
      </c>
      <c r="H31" s="12"/>
      <c r="I31" s="112" t="s">
        <v>218</v>
      </c>
      <c r="J31" s="12"/>
      <c r="K31" s="17">
        <f>IF('C-E. Replacement, Maint, Lease'!$C$7&gt;5000,'C-E. Replacement, Maint, Lease'!$B$12,0)+IF('C-E. Replacement, Maint, Lease'!$C$23&gt;5000,'C-E. Replacement, Maint, Lease'!$B$28,0)+IF('C-E. Replacement, Maint, Lease'!$C$39&gt;5000,'C-E. Replacement, Maint, Lease'!$B$44,0)</f>
        <v>0</v>
      </c>
      <c r="L31" s="12"/>
      <c r="M31" s="17">
        <f>IF('C-E. Replacement, Maint, Lease'!$C$7&gt;5000,'C-E. Replacement, Maint, Lease'!$B$12,0)+IF('C-E. Replacement, Maint, Lease'!$C$23&gt;5000,'C-E. Replacement, Maint, Lease'!$B$28,0)+IF('C-E. Replacement, Maint, Lease'!$C$39&gt;5000,'C-E. Replacement, Maint, Lease'!$B$44,0)</f>
        <v>0</v>
      </c>
      <c r="N31" s="12"/>
      <c r="O31" s="17">
        <f>IF('C-E. Replacement, Maint, Lease'!$C$7&gt;5000,'C-E. Replacement, Maint, Lease'!$B$12,0)+IF('C-E. Replacement, Maint, Lease'!$C$23&gt;5000,'C-E. Replacement, Maint, Lease'!$B$28,0)+IF('C-E. Replacement, Maint, Lease'!$C$39&gt;5000,'C-E. Replacement, Maint, Lease'!$B$44,0)</f>
        <v>0</v>
      </c>
      <c r="P31" s="12"/>
    </row>
    <row r="32" spans="1:16" ht="15">
      <c r="A32" s="112" t="s">
        <v>216</v>
      </c>
      <c r="B32" s="12"/>
      <c r="C32" s="17">
        <f>'C-E. Replacement, Maint, Lease'!$B$13+'C-E. Replacement, Maint, Lease'!$B$29+'C-E. Replacement, Maint, Lease'!$B$45</f>
        <v>0</v>
      </c>
      <c r="D32" s="12"/>
      <c r="E32" s="17">
        <f>'C-E. Replacement, Maint, Lease'!$B$13+'C-E. Replacement, Maint, Lease'!$B$29+'C-E. Replacement, Maint, Lease'!$B$45</f>
        <v>0</v>
      </c>
      <c r="F32" s="12"/>
      <c r="G32" s="17">
        <f>'C-E. Replacement, Maint, Lease'!$B$13+'C-E. Replacement, Maint, Lease'!$B$29+'C-E. Replacement, Maint, Lease'!$B$45</f>
        <v>0</v>
      </c>
      <c r="H32" s="12"/>
      <c r="I32" s="112" t="s">
        <v>216</v>
      </c>
      <c r="J32" s="12"/>
      <c r="K32" s="17">
        <f>'C-E. Replacement, Maint, Lease'!$B$13+'C-E. Replacement, Maint, Lease'!$B$29+'C-E. Replacement, Maint, Lease'!$B$45</f>
        <v>0</v>
      </c>
      <c r="L32" s="12"/>
      <c r="M32" s="17">
        <f>'C-E. Replacement, Maint, Lease'!$B$13+'C-E. Replacement, Maint, Lease'!$B$29+'C-E. Replacement, Maint, Lease'!$B$45</f>
        <v>0</v>
      </c>
      <c r="N32" s="12"/>
      <c r="O32" s="17">
        <f>'C-E. Replacement, Maint, Lease'!$B$13+'C-E. Replacement, Maint, Lease'!$B$29+'C-E. Replacement, Maint, Lease'!$B$45</f>
        <v>0</v>
      </c>
      <c r="P32" s="12"/>
    </row>
    <row r="33" spans="1:16" ht="15">
      <c r="A33" s="112" t="s">
        <v>215</v>
      </c>
      <c r="B33" s="12"/>
      <c r="C33" s="17">
        <f>'C-E. Replacement, Maint, Lease'!$B$14+'C-E. Replacement, Maint, Lease'!$B$30+'C-E. Replacement, Maint, Lease'!$B$46</f>
        <v>0</v>
      </c>
      <c r="D33" s="12"/>
      <c r="E33" s="17">
        <f>'C-E. Replacement, Maint, Lease'!$B$14+'C-E. Replacement, Maint, Lease'!$B$30+'C-E. Replacement, Maint, Lease'!$B$46</f>
        <v>0</v>
      </c>
      <c r="F33" s="12"/>
      <c r="G33" s="17">
        <f>'C-E. Replacement, Maint, Lease'!$B$14+'C-E. Replacement, Maint, Lease'!$B$30+'C-E. Replacement, Maint, Lease'!$B$46</f>
        <v>0</v>
      </c>
      <c r="H33" s="12"/>
      <c r="I33" s="112" t="s">
        <v>215</v>
      </c>
      <c r="J33" s="12"/>
      <c r="K33" s="17">
        <f>'C-E. Replacement, Maint, Lease'!$B$14+'C-E. Replacement, Maint, Lease'!$B$30+'C-E. Replacement, Maint, Lease'!$B$46</f>
        <v>0</v>
      </c>
      <c r="L33" s="12"/>
      <c r="M33" s="17">
        <f>'C-E. Replacement, Maint, Lease'!$B$14+'C-E. Replacement, Maint, Lease'!$B$30+'C-E. Replacement, Maint, Lease'!$B$46</f>
        <v>0</v>
      </c>
      <c r="N33" s="12"/>
      <c r="O33" s="17">
        <f>'C-E. Replacement, Maint, Lease'!$B$14+'C-E. Replacement, Maint, Lease'!$B$30+'C-E. Replacement, Maint, Lease'!$B$46</f>
        <v>0</v>
      </c>
      <c r="P33" s="12"/>
    </row>
    <row r="34" spans="1:16" ht="15">
      <c r="A34" s="112" t="s">
        <v>214</v>
      </c>
      <c r="B34" s="12"/>
      <c r="C34" s="17">
        <f>'F. Certifs, Other'!$B$4+'F. Certifs, Other'!$B$5+'F. Certifs, Other'!$B$6</f>
        <v>0</v>
      </c>
      <c r="D34" s="12"/>
      <c r="E34" s="17">
        <f>'F. Certifs, Other'!$B$4+'F. Certifs, Other'!$B$5+'F. Certifs, Other'!$B$6</f>
        <v>0</v>
      </c>
      <c r="F34" s="12"/>
      <c r="G34" s="17">
        <f>'F. Certifs, Other'!$B$4+'F. Certifs, Other'!$B$5+'F. Certifs, Other'!$B$6</f>
        <v>0</v>
      </c>
      <c r="H34" s="12"/>
      <c r="I34" s="112" t="s">
        <v>214</v>
      </c>
      <c r="J34" s="12"/>
      <c r="K34" s="17">
        <f>'F. Certifs, Other'!$B$4+'F. Certifs, Other'!$B$5+'F. Certifs, Other'!$B$6</f>
        <v>0</v>
      </c>
      <c r="L34" s="12"/>
      <c r="M34" s="17">
        <f>'F. Certifs, Other'!$B$4+'F. Certifs, Other'!$B$5+'F. Certifs, Other'!$B$6</f>
        <v>0</v>
      </c>
      <c r="N34" s="12"/>
      <c r="O34" s="17">
        <f>'F. Certifs, Other'!$B$4+'F. Certifs, Other'!$B$5+'F. Certifs, Other'!$B$6</f>
        <v>0</v>
      </c>
      <c r="P34" s="12"/>
    </row>
    <row r="35" spans="1:16" ht="15">
      <c r="A35" s="11" t="s">
        <v>223</v>
      </c>
      <c r="B35" s="12"/>
      <c r="C35" s="116">
        <f>C29+C30+C32+C33+C34</f>
        <v>0</v>
      </c>
      <c r="D35" s="12"/>
      <c r="E35" s="116">
        <f>E29+E30+E32+E33+E34</f>
        <v>0</v>
      </c>
      <c r="F35" s="12"/>
      <c r="G35" s="116">
        <f>G29+G30+G32+G33+G34</f>
        <v>0</v>
      </c>
      <c r="H35" s="12"/>
      <c r="I35" s="11" t="s">
        <v>223</v>
      </c>
      <c r="J35" s="12"/>
      <c r="K35" s="116">
        <f>K29+K30+K32+K33+K34</f>
        <v>0</v>
      </c>
      <c r="L35" s="12"/>
      <c r="M35" s="116">
        <f>M29+M30+M32+M33+M34</f>
        <v>0</v>
      </c>
      <c r="N35" s="12"/>
      <c r="O35" s="116">
        <f>O29+O30+O32+O33+O34</f>
        <v>0</v>
      </c>
      <c r="P35" s="12"/>
    </row>
    <row r="36" spans="1:16" ht="15.75">
      <c r="A36" s="15" t="s">
        <v>220</v>
      </c>
      <c r="B36" s="14"/>
      <c r="C36" s="66">
        <f>SUM(C29:C34)</f>
        <v>0</v>
      </c>
      <c r="D36" s="13"/>
      <c r="E36" s="66">
        <f>SUM(E29:E34)</f>
        <v>0</v>
      </c>
      <c r="F36" s="13"/>
      <c r="G36" s="66">
        <f>SUM(G29:G34)</f>
        <v>0</v>
      </c>
      <c r="H36" s="14"/>
      <c r="I36" s="15" t="s">
        <v>220</v>
      </c>
      <c r="J36" s="14"/>
      <c r="K36" s="66">
        <f>SUM(K29:K34)</f>
        <v>0</v>
      </c>
      <c r="L36" s="13"/>
      <c r="M36" s="66">
        <f>SUM(M29:M34)</f>
        <v>0</v>
      </c>
      <c r="N36" s="13"/>
      <c r="O36" s="66">
        <f>SUM(O29:O34)</f>
        <v>0</v>
      </c>
      <c r="P36" s="14"/>
    </row>
    <row r="37" spans="1:16" s="115" customFormat="1" ht="15.75">
      <c r="A37" s="113"/>
      <c r="B37" s="12"/>
      <c r="C37" s="114"/>
      <c r="D37" s="11"/>
      <c r="E37" s="114"/>
      <c r="F37" s="11"/>
      <c r="G37" s="114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5">
      <c r="A38" s="12" t="s">
        <v>221</v>
      </c>
      <c r="B38" s="12">
        <v>0.308</v>
      </c>
      <c r="C38" s="17">
        <f>$B$38*C35</f>
        <v>0</v>
      </c>
      <c r="D38" s="12"/>
      <c r="E38" s="17">
        <f>$B$38*E35</f>
        <v>0</v>
      </c>
      <c r="F38" s="12"/>
      <c r="G38" s="17">
        <f>$B$38*G35</f>
        <v>0</v>
      </c>
      <c r="H38" s="12"/>
      <c r="I38" s="12" t="s">
        <v>221</v>
      </c>
      <c r="J38" s="12">
        <v>0.308</v>
      </c>
      <c r="K38" s="17">
        <f>K35*$J$38</f>
        <v>0</v>
      </c>
      <c r="L38" s="12"/>
      <c r="M38" s="17">
        <f>M35*$J$38</f>
        <v>0</v>
      </c>
      <c r="N38" s="12"/>
      <c r="O38" s="17">
        <f>O35*$J$38</f>
        <v>0</v>
      </c>
      <c r="P38" s="12"/>
    </row>
    <row r="39" spans="1:16" ht="15">
      <c r="A39" s="12" t="s">
        <v>222</v>
      </c>
      <c r="B39" s="12">
        <v>0.08</v>
      </c>
      <c r="C39" s="17">
        <f>$B$39*C35</f>
        <v>0</v>
      </c>
      <c r="D39" s="12"/>
      <c r="E39" s="17">
        <f>$B$39*E35</f>
        <v>0</v>
      </c>
      <c r="F39" s="12"/>
      <c r="G39" s="17">
        <f>$B$39*G35</f>
        <v>0</v>
      </c>
      <c r="H39" s="12"/>
      <c r="I39" s="12" t="s">
        <v>222</v>
      </c>
      <c r="J39" s="12">
        <v>0.08</v>
      </c>
      <c r="K39" s="17">
        <f>$J$39*K35</f>
        <v>0</v>
      </c>
      <c r="L39" s="12"/>
      <c r="M39" s="17">
        <f>$J$39*M35</f>
        <v>0</v>
      </c>
      <c r="N39" s="12"/>
      <c r="O39" s="17">
        <f>$J$39*O35</f>
        <v>0</v>
      </c>
      <c r="P39" s="12"/>
    </row>
    <row r="40" spans="1:16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5">
      <c r="A41" s="13" t="s">
        <v>225</v>
      </c>
      <c r="B41" s="14"/>
      <c r="C41" s="68">
        <f>C38+C39</f>
        <v>0</v>
      </c>
      <c r="D41" s="69"/>
      <c r="E41" s="68">
        <f>SUM(E38:E39)</f>
        <v>0</v>
      </c>
      <c r="F41" s="69"/>
      <c r="G41" s="68">
        <f>G38+G39</f>
        <v>0</v>
      </c>
      <c r="H41" s="14"/>
      <c r="I41" s="13" t="s">
        <v>225</v>
      </c>
      <c r="J41" s="14"/>
      <c r="K41" s="68">
        <f>K38+K39</f>
        <v>0</v>
      </c>
      <c r="L41" s="69"/>
      <c r="M41" s="68">
        <f>SUM(M38:M39)</f>
        <v>0</v>
      </c>
      <c r="N41" s="69"/>
      <c r="O41" s="68">
        <f>O38+O39</f>
        <v>0</v>
      </c>
      <c r="P41" s="14"/>
    </row>
    <row r="42" spans="1:1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.75">
      <c r="A43" s="15" t="s">
        <v>52</v>
      </c>
      <c r="B43" s="14"/>
      <c r="C43" s="66">
        <f>C41+C36</f>
        <v>0</v>
      </c>
      <c r="D43" s="67"/>
      <c r="E43" s="66">
        <f>E41+E36</f>
        <v>0</v>
      </c>
      <c r="F43" s="67"/>
      <c r="G43" s="66">
        <f>G41+G36</f>
        <v>0</v>
      </c>
      <c r="H43" s="14"/>
      <c r="I43" s="15" t="s">
        <v>52</v>
      </c>
      <c r="J43" s="14"/>
      <c r="K43" s="66">
        <f>K41+K36</f>
        <v>0</v>
      </c>
      <c r="L43" s="67"/>
      <c r="M43" s="66">
        <f>M41+M36</f>
        <v>0</v>
      </c>
      <c r="N43" s="67"/>
      <c r="O43" s="66">
        <f>O41+O36</f>
        <v>0</v>
      </c>
      <c r="P43" s="14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3" t="s">
        <v>37</v>
      </c>
      <c r="B45" s="14"/>
      <c r="C45" s="68">
        <f>1.2*C43</f>
        <v>0</v>
      </c>
      <c r="D45" s="69"/>
      <c r="E45" s="68">
        <f>1.2*E43</f>
        <v>0</v>
      </c>
      <c r="F45" s="69"/>
      <c r="G45" s="68">
        <f>G43*1.2</f>
        <v>0</v>
      </c>
      <c r="H45" s="14"/>
      <c r="I45" s="13" t="s">
        <v>37</v>
      </c>
      <c r="J45" s="14"/>
      <c r="K45" s="68">
        <f>1.2*K43</f>
        <v>0</v>
      </c>
      <c r="L45" s="69"/>
      <c r="M45" s="68">
        <f>1.2*M43</f>
        <v>0</v>
      </c>
      <c r="N45" s="69"/>
      <c r="O45" s="68">
        <f>O43*1.2</f>
        <v>0</v>
      </c>
      <c r="P45" s="14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70" t="s">
        <v>133</v>
      </c>
      <c r="B47" s="54"/>
      <c r="C47" s="54"/>
      <c r="D47" s="54"/>
      <c r="E47" s="54"/>
      <c r="F47" s="54"/>
      <c r="G47" s="54"/>
      <c r="H47" s="71"/>
      <c r="I47" s="70" t="s">
        <v>133</v>
      </c>
      <c r="J47" s="54"/>
      <c r="K47" s="54"/>
      <c r="L47" s="54"/>
      <c r="M47" s="54"/>
      <c r="N47" s="54"/>
      <c r="O47" s="54"/>
      <c r="P47" s="71"/>
    </row>
    <row r="48" spans="1:16" ht="15">
      <c r="A48" s="121"/>
      <c r="B48" s="73"/>
      <c r="C48" s="74"/>
      <c r="D48" s="74"/>
      <c r="E48" s="74"/>
      <c r="F48" s="74"/>
      <c r="G48" s="74"/>
      <c r="H48" s="71"/>
      <c r="I48" s="72"/>
      <c r="J48" s="73"/>
      <c r="K48" s="74"/>
      <c r="L48" s="74"/>
      <c r="M48" s="74"/>
      <c r="N48" s="74"/>
      <c r="O48" s="74"/>
      <c r="P48" s="71"/>
    </row>
    <row r="49" spans="1:16" ht="15">
      <c r="A49" s="72"/>
      <c r="B49" s="73"/>
      <c r="C49" s="74"/>
      <c r="D49" s="74"/>
      <c r="E49" s="74"/>
      <c r="F49" s="74"/>
      <c r="G49" s="74"/>
      <c r="H49" s="71"/>
      <c r="I49" s="72"/>
      <c r="J49" s="73"/>
      <c r="K49" s="74"/>
      <c r="L49" s="74"/>
      <c r="M49" s="74"/>
      <c r="N49" s="74"/>
      <c r="O49" s="74"/>
      <c r="P49" s="71"/>
    </row>
    <row r="50" spans="1:16" ht="15">
      <c r="A50" s="72"/>
      <c r="B50" s="73"/>
      <c r="C50" s="74"/>
      <c r="D50" s="74"/>
      <c r="E50" s="74"/>
      <c r="F50" s="74"/>
      <c r="G50" s="74"/>
      <c r="H50" s="71"/>
      <c r="I50" s="72"/>
      <c r="J50" s="73"/>
      <c r="K50" s="74"/>
      <c r="L50" s="74"/>
      <c r="M50" s="74"/>
      <c r="N50" s="74"/>
      <c r="O50" s="74"/>
      <c r="P50" s="71"/>
    </row>
    <row r="51" spans="1:16" ht="15">
      <c r="A51" s="72"/>
      <c r="B51" s="73"/>
      <c r="C51" s="73"/>
      <c r="D51" s="73"/>
      <c r="E51" s="73"/>
      <c r="F51" s="73"/>
      <c r="G51" s="54"/>
      <c r="H51" s="54"/>
      <c r="I51" s="72"/>
      <c r="J51" s="73"/>
      <c r="K51" s="73"/>
      <c r="L51" s="73"/>
      <c r="M51" s="73"/>
      <c r="N51" s="73"/>
      <c r="O51" s="54"/>
      <c r="P51" s="54"/>
    </row>
    <row r="52" spans="1:16" ht="1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2">
    <mergeCell ref="A52:H52"/>
    <mergeCell ref="I52:P52"/>
  </mergeCells>
  <printOptions/>
  <pageMargins left="0.75" right="0.75" top="1" bottom="1" header="0.5" footer="0.5"/>
  <pageSetup horizontalDpi="600" verticalDpi="600" orientation="portrait" scale="75" r:id="rId1"/>
  <headerFooter>
    <oddHeader>&amp;C&amp;"Arial,Bold"&amp;12State Hygienic Laboratory
Test Costing Form&amp;R&amp;"Arial,Bold"&amp;10Summary</oddHeader>
  </headerFooter>
  <ignoredErrors>
    <ignoredError sqref="K2:K4 K6:K16 L17 N17 N19 L19 K18 K20:K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showGridLines="0" zoomScalePageLayoutView="0" workbookViewId="0" topLeftCell="A1">
      <selection activeCell="A14" sqref="A14"/>
    </sheetView>
  </sheetViews>
  <sheetFormatPr defaultColWidth="9.140625" defaultRowHeight="15"/>
  <cols>
    <col min="1" max="1" width="57.421875" style="1" bestFit="1" customWidth="1"/>
    <col min="2" max="2" width="14.00390625" style="1" customWidth="1"/>
    <col min="3" max="3" width="11.421875" style="1" customWidth="1"/>
    <col min="4" max="4" width="13.28125" style="1" customWidth="1"/>
    <col min="5" max="5" width="14.421875" style="1" customWidth="1"/>
    <col min="6" max="6" width="114.140625" style="1" bestFit="1" customWidth="1"/>
    <col min="7" max="16384" width="9.140625" style="1" customWidth="1"/>
  </cols>
  <sheetData>
    <row r="1" spans="1:18" ht="12.75">
      <c r="A1" s="131" t="s">
        <v>38</v>
      </c>
      <c r="B1" s="131"/>
      <c r="C1" s="131"/>
      <c r="D1" s="131"/>
      <c r="E1" s="131"/>
      <c r="G1" s="25" t="s">
        <v>95</v>
      </c>
      <c r="H1" s="25" t="s">
        <v>96</v>
      </c>
      <c r="I1" s="25" t="s">
        <v>97</v>
      </c>
      <c r="J1" s="25"/>
      <c r="K1" s="25"/>
      <c r="L1" s="25"/>
      <c r="M1" s="25"/>
      <c r="N1" s="25"/>
      <c r="O1" s="25"/>
      <c r="P1" s="25"/>
      <c r="Q1" s="25"/>
      <c r="R1" s="25"/>
    </row>
    <row r="2" spans="1:18" ht="12.75">
      <c r="A2" s="131" t="s">
        <v>39</v>
      </c>
      <c r="B2" s="131"/>
      <c r="C2" s="131"/>
      <c r="D2" s="131"/>
      <c r="E2" s="13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31" t="s">
        <v>40</v>
      </c>
      <c r="B3" s="131"/>
      <c r="C3" s="131"/>
      <c r="D3" s="131"/>
      <c r="E3" s="13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18" t="s">
        <v>41</v>
      </c>
      <c r="B4" s="12" t="str">
        <f>'SHL Sum Costing Sheet'!C7&amp;" "&amp;'SHL Sum Costing Sheet'!C6</f>
        <v> </v>
      </c>
      <c r="C4" s="12"/>
      <c r="D4" s="12"/>
      <c r="E4" s="1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18" t="s">
        <v>42</v>
      </c>
      <c r="B5" s="12">
        <f>'SHL Sum Costing Sheet'!C23</f>
        <v>0</v>
      </c>
      <c r="C5" s="12"/>
      <c r="D5" s="12"/>
      <c r="E5" s="1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2.75">
      <c r="A6" s="18" t="s">
        <v>43</v>
      </c>
      <c r="B6" s="12">
        <f>'SHL Sum Costing Sheet'!C24</f>
        <v>0</v>
      </c>
      <c r="C6" s="12"/>
      <c r="D6" s="20" t="s">
        <v>48</v>
      </c>
      <c r="E6" s="20" t="s">
        <v>49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18" t="s">
        <v>44</v>
      </c>
      <c r="B7" s="12">
        <f>'SHL Sum Costing Sheet'!C14</f>
        <v>0</v>
      </c>
      <c r="C7" s="26" t="s">
        <v>52</v>
      </c>
      <c r="D7" s="26" t="s">
        <v>50</v>
      </c>
      <c r="E7" s="26" t="s">
        <v>51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18" t="s">
        <v>45</v>
      </c>
      <c r="B8" s="12"/>
      <c r="C8" s="27">
        <f>SUM(E14:E64)</f>
        <v>0</v>
      </c>
      <c r="D8" s="17">
        <f>SUM(E14:E20)+SUM(E32:E44)+SUM(E58:E60)</f>
        <v>0</v>
      </c>
      <c r="E8" s="17">
        <f>SUM(E22:E29)+SUM(E46:E55)+SUM(E62:E64)</f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s="18"/>
      <c r="B9" s="19" t="s">
        <v>46</v>
      </c>
      <c r="C9" s="27">
        <f>IF(ISERROR(((SUM(E14:E20)+SUM(E32:E44)+SUM(E58:E60))/B5)+SUM(E22:E29)+SUM(E46:E55)+SUM(E62:E64)),0,((SUM(E14:E20)+SUM(E32:E44)+SUM(E58:E60))/B5)+SUM(E22:E29)+SUM(E46:E55)+SUM(E62:E64))</f>
        <v>0</v>
      </c>
      <c r="D9" s="17">
        <f>IF(ISERROR((SUM(E14:E20)+SUM(E32:E44)+SUM(E58:E60))/B5),0,(SUM(E14:E20)+SUM(E32:E44)+SUM(E58:E60))/B5)</f>
        <v>0</v>
      </c>
      <c r="E9" s="17">
        <f>E8</f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18"/>
      <c r="B10" s="19" t="s">
        <v>47</v>
      </c>
      <c r="C10" s="27">
        <f>IF(ISERROR(((SUM(E14:E20)+SUM(E32:E44)+SUM(E58:E60))/B6)+SUM(E22:E29)+SUM(E46:E55)+SUM(E62:E64)),0,((SUM(E14:E20)+SUM(E32:E44)+SUM(E58:E60))/B6)+SUM(E22:E29)+SUM(E46:E55)+SUM(E62:E64))</f>
        <v>0</v>
      </c>
      <c r="D10" s="17">
        <f>IF(ISERROR((SUM(E14:E20)+SUM(E32:E44)+SUM(E58:E60))/B6),0,(SUM(E14:E20)+SUM(E32:E44)+SUM(E58:E60))/B6)</f>
        <v>0</v>
      </c>
      <c r="E10" s="17">
        <f>E8</f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7:18" ht="12.75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6" t="s">
        <v>53</v>
      </c>
      <c r="B12" s="6" t="s">
        <v>54</v>
      </c>
      <c r="C12" s="6" t="s">
        <v>54</v>
      </c>
      <c r="D12" s="6" t="s">
        <v>54</v>
      </c>
      <c r="E12" s="24" t="s">
        <v>54</v>
      </c>
      <c r="F12" s="28" t="s">
        <v>64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23" t="s">
        <v>55</v>
      </c>
      <c r="B13" s="6" t="s">
        <v>56</v>
      </c>
      <c r="C13" s="6" t="s">
        <v>57</v>
      </c>
      <c r="D13" s="6" t="s">
        <v>58</v>
      </c>
      <c r="E13" s="24" t="s">
        <v>59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22"/>
      <c r="B14" s="101"/>
      <c r="C14" s="21"/>
      <c r="D14" s="21"/>
      <c r="E14" s="29">
        <f>IF(ISERROR(B14/C14*D14),0,B14/C14*D14)</f>
        <v>0</v>
      </c>
      <c r="F14" s="10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22"/>
      <c r="B15" s="101"/>
      <c r="C15" s="21"/>
      <c r="D15" s="21"/>
      <c r="E15" s="29">
        <f aca="true" t="shared" si="0" ref="E15:E29">IF(ISERROR(B15/C15*D15),0,B15/C15*D15)</f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22"/>
      <c r="B16" s="101"/>
      <c r="C16" s="21"/>
      <c r="D16" s="21"/>
      <c r="E16" s="29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22"/>
      <c r="B17" s="101"/>
      <c r="C17" s="21"/>
      <c r="D17" s="21"/>
      <c r="E17" s="29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22"/>
      <c r="B18" s="101"/>
      <c r="C18" s="21"/>
      <c r="D18" s="21"/>
      <c r="E18" s="29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22"/>
      <c r="B19" s="101"/>
      <c r="C19" s="21"/>
      <c r="D19" s="21"/>
      <c r="E19" s="29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22"/>
      <c r="B20" s="101"/>
      <c r="C20" s="21"/>
      <c r="D20" s="21"/>
      <c r="E20" s="29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23" t="s">
        <v>60</v>
      </c>
      <c r="B21" s="6" t="s">
        <v>56</v>
      </c>
      <c r="C21" s="6" t="s">
        <v>57</v>
      </c>
      <c r="D21" s="6" t="s">
        <v>58</v>
      </c>
      <c r="E21" s="24" t="s">
        <v>61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2.75">
      <c r="A22" s="22"/>
      <c r="B22" s="101"/>
      <c r="C22" s="21"/>
      <c r="D22" s="21"/>
      <c r="E22" s="29">
        <f t="shared" si="0"/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22"/>
      <c r="B23" s="101"/>
      <c r="C23" s="21"/>
      <c r="D23" s="21"/>
      <c r="E23" s="29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22"/>
      <c r="B24" s="101"/>
      <c r="C24" s="21"/>
      <c r="D24" s="21"/>
      <c r="E24" s="29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22"/>
      <c r="B25" s="101"/>
      <c r="C25" s="21"/>
      <c r="D25" s="21"/>
      <c r="E25" s="29">
        <f t="shared" si="0"/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22"/>
      <c r="B26" s="101"/>
      <c r="C26" s="21"/>
      <c r="D26" s="21"/>
      <c r="E26" s="29">
        <f t="shared" si="0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22"/>
      <c r="B27" s="101"/>
      <c r="C27" s="21"/>
      <c r="D27" s="21"/>
      <c r="E27" s="29">
        <f t="shared" si="0"/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22"/>
      <c r="B28" s="101"/>
      <c r="C28" s="21"/>
      <c r="D28" s="21"/>
      <c r="E28" s="29">
        <f t="shared" si="0"/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7" ht="12.75">
      <c r="A29" s="22"/>
      <c r="B29" s="101"/>
      <c r="C29" s="21"/>
      <c r="D29" s="21"/>
      <c r="E29" s="29">
        <f t="shared" si="0"/>
        <v>0</v>
      </c>
      <c r="G29" s="2" t="s">
        <v>65</v>
      </c>
    </row>
    <row r="30" spans="1:5" ht="12.75">
      <c r="A30" s="6" t="s">
        <v>62</v>
      </c>
      <c r="B30" s="6" t="s">
        <v>54</v>
      </c>
      <c r="C30" s="6" t="s">
        <v>54</v>
      </c>
      <c r="D30" s="6" t="s">
        <v>54</v>
      </c>
      <c r="E30" s="24" t="s">
        <v>54</v>
      </c>
    </row>
    <row r="31" spans="1:11" ht="12.75">
      <c r="A31" s="23" t="s">
        <v>55</v>
      </c>
      <c r="B31" s="6" t="s">
        <v>56</v>
      </c>
      <c r="C31" s="6" t="s">
        <v>57</v>
      </c>
      <c r="D31" s="6" t="s">
        <v>58</v>
      </c>
      <c r="E31" s="24" t="s">
        <v>59</v>
      </c>
      <c r="G31" s="1" t="s">
        <v>66</v>
      </c>
      <c r="K31" s="1" t="s">
        <v>67</v>
      </c>
    </row>
    <row r="32" spans="1:11" ht="12.75">
      <c r="A32" s="22"/>
      <c r="B32" s="101"/>
      <c r="C32" s="21"/>
      <c r="D32" s="21"/>
      <c r="E32" s="29">
        <f aca="true" t="shared" si="1" ref="E32:E44">IF(ISERROR(B32/C32*D32),0,B32/C32*D32)</f>
        <v>0</v>
      </c>
      <c r="G32" s="1" t="s">
        <v>68</v>
      </c>
      <c r="K32" s="1" t="s">
        <v>69</v>
      </c>
    </row>
    <row r="33" spans="1:5" ht="12.75">
      <c r="A33" s="22"/>
      <c r="B33" s="101"/>
      <c r="C33" s="21"/>
      <c r="D33" s="21"/>
      <c r="E33" s="29">
        <f t="shared" si="1"/>
        <v>0</v>
      </c>
    </row>
    <row r="34" spans="1:5" ht="12.75">
      <c r="A34" s="22"/>
      <c r="B34" s="101"/>
      <c r="C34" s="21"/>
      <c r="D34" s="21"/>
      <c r="E34" s="29">
        <f t="shared" si="1"/>
        <v>0</v>
      </c>
    </row>
    <row r="35" spans="1:7" ht="12.75">
      <c r="A35" s="22"/>
      <c r="B35" s="101"/>
      <c r="C35" s="21"/>
      <c r="D35" s="21"/>
      <c r="E35" s="29">
        <f t="shared" si="1"/>
        <v>0</v>
      </c>
      <c r="G35" s="1" t="s">
        <v>70</v>
      </c>
    </row>
    <row r="36" spans="1:5" ht="12.75">
      <c r="A36" s="22"/>
      <c r="B36" s="101"/>
      <c r="C36" s="21"/>
      <c r="D36" s="21"/>
      <c r="E36" s="29">
        <f t="shared" si="1"/>
        <v>0</v>
      </c>
    </row>
    <row r="37" spans="1:5" ht="12.75">
      <c r="A37" s="22"/>
      <c r="B37" s="101"/>
      <c r="C37" s="21"/>
      <c r="D37" s="21"/>
      <c r="E37" s="29">
        <f t="shared" si="1"/>
        <v>0</v>
      </c>
    </row>
    <row r="38" spans="1:5" ht="12.75">
      <c r="A38" s="22"/>
      <c r="B38" s="101"/>
      <c r="C38" s="21"/>
      <c r="D38" s="21"/>
      <c r="E38" s="29">
        <f t="shared" si="1"/>
        <v>0</v>
      </c>
    </row>
    <row r="39" spans="1:5" ht="12.75">
      <c r="A39" s="22"/>
      <c r="B39" s="101"/>
      <c r="C39" s="21"/>
      <c r="D39" s="21"/>
      <c r="E39" s="29">
        <f t="shared" si="1"/>
        <v>0</v>
      </c>
    </row>
    <row r="40" spans="1:5" ht="12.75">
      <c r="A40" s="22"/>
      <c r="B40" s="101"/>
      <c r="C40" s="21"/>
      <c r="D40" s="21"/>
      <c r="E40" s="29">
        <f t="shared" si="1"/>
        <v>0</v>
      </c>
    </row>
    <row r="41" spans="1:11" ht="12.75">
      <c r="A41" s="22"/>
      <c r="B41" s="101"/>
      <c r="C41" s="21"/>
      <c r="D41" s="21"/>
      <c r="E41" s="29">
        <f t="shared" si="1"/>
        <v>0</v>
      </c>
      <c r="G41" s="1" t="s">
        <v>71</v>
      </c>
      <c r="K41" s="1" t="s">
        <v>72</v>
      </c>
    </row>
    <row r="42" spans="1:11" ht="12.75">
      <c r="A42" s="22"/>
      <c r="B42" s="101"/>
      <c r="C42" s="21"/>
      <c r="D42" s="21"/>
      <c r="E42" s="29">
        <f t="shared" si="1"/>
        <v>0</v>
      </c>
      <c r="G42" s="1" t="s">
        <v>73</v>
      </c>
      <c r="K42" s="1" t="s">
        <v>74</v>
      </c>
    </row>
    <row r="43" spans="1:11" ht="12.75">
      <c r="A43" s="22"/>
      <c r="B43" s="101"/>
      <c r="C43" s="21"/>
      <c r="D43" s="21"/>
      <c r="E43" s="29">
        <f t="shared" si="1"/>
        <v>0</v>
      </c>
      <c r="G43" s="1" t="s">
        <v>75</v>
      </c>
      <c r="K43" s="1" t="s">
        <v>76</v>
      </c>
    </row>
    <row r="44" spans="1:11" ht="12.75">
      <c r="A44" s="22"/>
      <c r="B44" s="101"/>
      <c r="C44" s="21"/>
      <c r="D44" s="21"/>
      <c r="E44" s="29">
        <f t="shared" si="1"/>
        <v>0</v>
      </c>
      <c r="G44" s="1" t="s">
        <v>77</v>
      </c>
      <c r="K44" s="1" t="s">
        <v>78</v>
      </c>
    </row>
    <row r="45" spans="1:11" ht="12.75">
      <c r="A45" s="23" t="s">
        <v>60</v>
      </c>
      <c r="B45" s="6" t="s">
        <v>56</v>
      </c>
      <c r="C45" s="6" t="s">
        <v>57</v>
      </c>
      <c r="D45" s="6" t="s">
        <v>58</v>
      </c>
      <c r="E45" s="24" t="s">
        <v>61</v>
      </c>
      <c r="G45" s="1" t="s">
        <v>79</v>
      </c>
      <c r="K45" s="1" t="s">
        <v>80</v>
      </c>
    </row>
    <row r="46" spans="1:11" ht="12.75">
      <c r="A46" s="22"/>
      <c r="B46" s="101"/>
      <c r="C46" s="21"/>
      <c r="D46" s="21"/>
      <c r="E46" s="29">
        <f aca="true" t="shared" si="2" ref="E46:E55">IF(ISERROR(B46/C46*D46),0,B46/C46*D46)</f>
        <v>0</v>
      </c>
      <c r="G46" s="1" t="s">
        <v>81</v>
      </c>
      <c r="K46" s="1" t="s">
        <v>82</v>
      </c>
    </row>
    <row r="47" spans="1:11" ht="12.75">
      <c r="A47" s="22"/>
      <c r="B47" s="101"/>
      <c r="C47" s="21"/>
      <c r="D47" s="21"/>
      <c r="E47" s="29">
        <f t="shared" si="2"/>
        <v>0</v>
      </c>
      <c r="G47" s="1" t="s">
        <v>83</v>
      </c>
      <c r="K47" s="1" t="s">
        <v>84</v>
      </c>
    </row>
    <row r="48" spans="1:5" ht="12.75">
      <c r="A48" s="22"/>
      <c r="B48" s="101"/>
      <c r="C48" s="21"/>
      <c r="D48" s="21"/>
      <c r="E48" s="29">
        <f t="shared" si="2"/>
        <v>0</v>
      </c>
    </row>
    <row r="49" spans="1:5" ht="12.75">
      <c r="A49" s="22"/>
      <c r="B49" s="101"/>
      <c r="C49" s="21"/>
      <c r="D49" s="21"/>
      <c r="E49" s="29">
        <f t="shared" si="2"/>
        <v>0</v>
      </c>
    </row>
    <row r="50" spans="1:5" ht="12.75">
      <c r="A50" s="22"/>
      <c r="B50" s="101"/>
      <c r="C50" s="21"/>
      <c r="D50" s="21"/>
      <c r="E50" s="29">
        <f t="shared" si="2"/>
        <v>0</v>
      </c>
    </row>
    <row r="51" spans="1:5" ht="12.75">
      <c r="A51" s="22"/>
      <c r="B51" s="101"/>
      <c r="C51" s="21"/>
      <c r="D51" s="21"/>
      <c r="E51" s="29">
        <f t="shared" si="2"/>
        <v>0</v>
      </c>
    </row>
    <row r="52" spans="1:7" ht="12.75">
      <c r="A52" s="22"/>
      <c r="B52" s="101"/>
      <c r="C52" s="21"/>
      <c r="D52" s="21"/>
      <c r="E52" s="29">
        <f t="shared" si="2"/>
        <v>0</v>
      </c>
      <c r="G52" s="1" t="s">
        <v>85</v>
      </c>
    </row>
    <row r="53" spans="1:7" ht="12.75">
      <c r="A53" s="22"/>
      <c r="B53" s="101"/>
      <c r="C53" s="21"/>
      <c r="D53" s="21"/>
      <c r="E53" s="29">
        <f t="shared" si="2"/>
        <v>0</v>
      </c>
      <c r="G53" s="1" t="s">
        <v>86</v>
      </c>
    </row>
    <row r="54" spans="1:7" ht="12.75">
      <c r="A54" s="22"/>
      <c r="B54" s="101"/>
      <c r="C54" s="21"/>
      <c r="D54" s="21"/>
      <c r="E54" s="29">
        <f t="shared" si="2"/>
        <v>0</v>
      </c>
      <c r="G54" s="1" t="s">
        <v>87</v>
      </c>
    </row>
    <row r="55" spans="1:7" ht="12.75">
      <c r="A55" s="22"/>
      <c r="B55" s="101"/>
      <c r="C55" s="21"/>
      <c r="D55" s="21"/>
      <c r="E55" s="29">
        <f t="shared" si="2"/>
        <v>0</v>
      </c>
      <c r="G55" s="1" t="s">
        <v>88</v>
      </c>
    </row>
    <row r="56" spans="1:7" ht="12.75">
      <c r="A56" s="6" t="s">
        <v>63</v>
      </c>
      <c r="B56" s="6" t="s">
        <v>54</v>
      </c>
      <c r="C56" s="6" t="s">
        <v>54</v>
      </c>
      <c r="D56" s="6" t="s">
        <v>54</v>
      </c>
      <c r="E56" s="24" t="s">
        <v>54</v>
      </c>
      <c r="G56" s="1" t="s">
        <v>89</v>
      </c>
    </row>
    <row r="57" spans="1:7" ht="12.75">
      <c r="A57" s="23" t="s">
        <v>55</v>
      </c>
      <c r="B57" s="6" t="s">
        <v>56</v>
      </c>
      <c r="C57" s="6" t="s">
        <v>57</v>
      </c>
      <c r="D57" s="6" t="s">
        <v>58</v>
      </c>
      <c r="E57" s="24" t="s">
        <v>59</v>
      </c>
      <c r="G57" s="1" t="s">
        <v>90</v>
      </c>
    </row>
    <row r="58" spans="1:7" ht="12.75">
      <c r="A58" s="22"/>
      <c r="B58" s="101"/>
      <c r="C58" s="21"/>
      <c r="D58" s="21"/>
      <c r="E58" s="29">
        <f>IF(ISERROR(B58/C58*D58),0,B58/C58*D58)</f>
        <v>0</v>
      </c>
      <c r="G58" s="1" t="s">
        <v>91</v>
      </c>
    </row>
    <row r="59" spans="1:5" ht="12.75">
      <c r="A59" s="22"/>
      <c r="B59" s="101"/>
      <c r="C59" s="21"/>
      <c r="D59" s="21"/>
      <c r="E59" s="29">
        <f>IF(ISERROR(B59/C59*D59),0,B59/C59*D59)</f>
        <v>0</v>
      </c>
    </row>
    <row r="60" spans="1:7" ht="12.75">
      <c r="A60" s="22"/>
      <c r="B60" s="101"/>
      <c r="C60" s="21"/>
      <c r="D60" s="21"/>
      <c r="E60" s="29">
        <f>IF(ISERROR(B60/C60*D60),0,B60/C60*D60)</f>
        <v>0</v>
      </c>
      <c r="G60" s="1" t="s">
        <v>92</v>
      </c>
    </row>
    <row r="61" spans="1:7" ht="12.75">
      <c r="A61" s="23" t="s">
        <v>60</v>
      </c>
      <c r="B61" s="6" t="s">
        <v>56</v>
      </c>
      <c r="C61" s="6" t="s">
        <v>57</v>
      </c>
      <c r="D61" s="6" t="s">
        <v>58</v>
      </c>
      <c r="E61" s="24" t="s">
        <v>61</v>
      </c>
      <c r="G61" s="1" t="s">
        <v>93</v>
      </c>
    </row>
    <row r="62" spans="1:5" ht="12.75">
      <c r="A62" s="22"/>
      <c r="B62" s="101"/>
      <c r="C62" s="21"/>
      <c r="D62" s="21"/>
      <c r="E62" s="29">
        <f>IF(ISERROR(B62/C62*D62),0,B62/C62*D62)</f>
        <v>0</v>
      </c>
    </row>
    <row r="63" spans="1:7" ht="12.75">
      <c r="A63" s="22"/>
      <c r="B63" s="101"/>
      <c r="C63" s="21"/>
      <c r="D63" s="21"/>
      <c r="E63" s="29">
        <f>IF(ISERROR(B63/C63*D63),0,B63/C63*D63)</f>
        <v>0</v>
      </c>
      <c r="G63" s="1" t="s">
        <v>94</v>
      </c>
    </row>
    <row r="64" spans="1:5" ht="12.75">
      <c r="A64" s="22"/>
      <c r="B64" s="101"/>
      <c r="C64" s="21"/>
      <c r="D64" s="21"/>
      <c r="E64" s="30">
        <f>IF(ISERROR(B64/C64*D64),0,B64/C64*D64)</f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48.00390625" style="1" bestFit="1" customWidth="1"/>
    <col min="2" max="2" width="15.7109375" style="1" customWidth="1"/>
    <col min="3" max="3" width="11.421875" style="1" customWidth="1"/>
    <col min="4" max="4" width="13.28125" style="1" customWidth="1"/>
    <col min="5" max="5" width="20.140625" style="1" customWidth="1"/>
    <col min="6" max="6" width="56.00390625" style="1" customWidth="1"/>
    <col min="7" max="16384" width="9.140625" style="1" customWidth="1"/>
  </cols>
  <sheetData>
    <row r="1" spans="1:18" ht="12.75">
      <c r="A1" s="31" t="s">
        <v>103</v>
      </c>
      <c r="B1" s="31"/>
      <c r="C1" s="31"/>
      <c r="D1" s="31"/>
      <c r="E1" s="31"/>
      <c r="G1" s="25" t="s">
        <v>95</v>
      </c>
      <c r="H1" s="25" t="s">
        <v>96</v>
      </c>
      <c r="I1" s="25" t="s">
        <v>97</v>
      </c>
      <c r="J1" s="25"/>
      <c r="K1" s="25"/>
      <c r="L1" s="25"/>
      <c r="M1" s="25"/>
      <c r="N1" s="25"/>
      <c r="O1" s="25"/>
      <c r="P1" s="25"/>
      <c r="Q1" s="25"/>
      <c r="R1" s="25"/>
    </row>
    <row r="2" spans="1:18" ht="12.75">
      <c r="A2" s="18" t="s">
        <v>41</v>
      </c>
      <c r="B2" s="12" t="str">
        <f>'SHL Sum Costing Sheet'!C7&amp;" "&amp;'SHL Sum Costing Sheet'!C6</f>
        <v> </v>
      </c>
      <c r="C2" s="12"/>
      <c r="D2" s="12"/>
      <c r="E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8" t="s">
        <v>42</v>
      </c>
      <c r="B3" s="12">
        <f>'SHL Sum Costing Sheet'!C23</f>
        <v>0</v>
      </c>
      <c r="C3" s="12"/>
      <c r="D3" s="12"/>
      <c r="E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18" t="s">
        <v>43</v>
      </c>
      <c r="B4" s="12">
        <f>'SHL Sum Costing Sheet'!C24</f>
        <v>0</v>
      </c>
      <c r="C4" s="12"/>
      <c r="D4" s="20" t="s">
        <v>48</v>
      </c>
      <c r="E4" s="20" t="s">
        <v>49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18" t="s">
        <v>44</v>
      </c>
      <c r="B5" s="12">
        <f>'SHL Sum Costing Sheet'!C14</f>
        <v>0</v>
      </c>
      <c r="C5" s="26" t="s">
        <v>52</v>
      </c>
      <c r="D5" s="26" t="s">
        <v>50</v>
      </c>
      <c r="E5" s="26" t="s">
        <v>51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2.75">
      <c r="A6" s="18" t="s">
        <v>211</v>
      </c>
      <c r="B6" s="12"/>
      <c r="C6" s="27">
        <f>SUM(E12:E56)</f>
        <v>0</v>
      </c>
      <c r="D6" s="17">
        <f>SUM(E12:E16)+SUM(E24:E33)+SUM(E47:E50)</f>
        <v>0</v>
      </c>
      <c r="E6" s="17">
        <f>SUM(E18:E21)+SUM(E35:E44)+SUM(E52:E56)</f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18"/>
      <c r="B7" s="19" t="s">
        <v>212</v>
      </c>
      <c r="C7" s="27">
        <f>IF(ISERROR(((SUM(E12:E16)+SUM(E24:E33)+SUM(E47:E50))/B3)+SUM(E18:E21)+SUM(E35:E44)+SUM(E52:E56)),0,((SUM(E12:E16)+SUM(E24:E33)+SUM(E47:E50))/B3)+SUM(E18:E21)+SUM(E35:E44)+SUM(E52:E56))</f>
        <v>0</v>
      </c>
      <c r="D7" s="17">
        <f>IF(ISERROR((SUM(E12:E16)+SUM(E24:E33)+SUM(E47:E50))/B3),0,(SUM(E12:E16)+SUM(E24:E33)+SUM(E47:E50))/B3)</f>
        <v>0</v>
      </c>
      <c r="E7" s="17">
        <f>E6</f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18"/>
      <c r="B8" s="19" t="s">
        <v>213</v>
      </c>
      <c r="C8" s="27">
        <f>IF(ISERROR(((SUM(E12:E16)+SUM(E24:E33)+SUM(E47:E50))/B4)+SUM(E18:E21)+SUM(E35:E44)+SUM(E52:E56)),0,((SUM(E12:E16)+SUM(E24:E33)+SUM(E47:E50))/B4)+SUM(E18:E21)+SUM(E35:E44)+SUM(E52:E56))</f>
        <v>0</v>
      </c>
      <c r="D8" s="17">
        <f>IF(ISERROR((SUM(E12:E16)+SUM(E24:E33)+SUM(E47:E50))/B4),0,(SUM(E12:E16)+SUM(E24:E33)+SUM(E47:E50))/B4)</f>
        <v>0</v>
      </c>
      <c r="E8" s="17">
        <f>E6</f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7:18" ht="12.75"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6" t="s">
        <v>53</v>
      </c>
      <c r="B10" s="6" t="s">
        <v>54</v>
      </c>
      <c r="C10" s="24" t="s">
        <v>54</v>
      </c>
      <c r="D10" s="6" t="s">
        <v>54</v>
      </c>
      <c r="E10" s="24" t="s">
        <v>54</v>
      </c>
      <c r="F10" s="28" t="s">
        <v>64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23" t="s">
        <v>55</v>
      </c>
      <c r="B11" s="6" t="s">
        <v>226</v>
      </c>
      <c r="C11" s="24" t="s">
        <v>99</v>
      </c>
      <c r="D11" s="6" t="s">
        <v>100</v>
      </c>
      <c r="E11" s="24" t="s">
        <v>101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22"/>
      <c r="B12" s="21"/>
      <c r="C12" s="123">
        <f>IF((B12/60)=0,"",B12/60)</f>
      </c>
      <c r="D12" s="101"/>
      <c r="E12" s="102">
        <f>IF(ISERROR(C12*D12),0,C12*D12)</f>
        <v>0</v>
      </c>
      <c r="F12" s="12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22"/>
      <c r="B13" s="21"/>
      <c r="C13" s="123">
        <f>IF((B13/60)=0,"",B13/60)</f>
      </c>
      <c r="D13" s="101"/>
      <c r="E13" s="102">
        <f>IF(ISERROR(C13*D13),0,C13*D13)</f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22"/>
      <c r="B14" s="21"/>
      <c r="C14" s="123">
        <f>IF((B14/60)=0,"",B14/60)</f>
      </c>
      <c r="D14" s="101"/>
      <c r="E14" s="102">
        <f>IF(ISERROR(C14*D14),0,C14*D14)</f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22"/>
      <c r="B15" s="21"/>
      <c r="C15" s="123">
        <f>IF((B15/60)=0,"",B15/60)</f>
      </c>
      <c r="D15" s="101"/>
      <c r="E15" s="102">
        <f>IF(ISERROR(C15*D15),0,C15*D15)</f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22"/>
      <c r="B16" s="21"/>
      <c r="C16" s="123">
        <f>IF((B16/60)=0,"",B16/60)</f>
      </c>
      <c r="D16" s="101"/>
      <c r="E16" s="102">
        <f>IF(ISERROR(C16*D16),0,C16*D16)</f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23" t="s">
        <v>60</v>
      </c>
      <c r="B17" s="6" t="s">
        <v>98</v>
      </c>
      <c r="C17" s="24" t="s">
        <v>99</v>
      </c>
      <c r="D17" s="6" t="s">
        <v>100</v>
      </c>
      <c r="E17" s="24" t="s">
        <v>102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22"/>
      <c r="B18" s="21"/>
      <c r="C18" s="123">
        <f>IF((B18/60)=0,"",B18/60)</f>
      </c>
      <c r="D18" s="101"/>
      <c r="E18" s="102">
        <f>IF(ISERROR(C18*D18),0,C18*D18)</f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22"/>
      <c r="B19" s="21"/>
      <c r="C19" s="123">
        <f>IF((B19/60)=0,"",B19/60)</f>
      </c>
      <c r="D19" s="101"/>
      <c r="E19" s="102">
        <f>IF(ISERROR(C19*D19),0,C19*D19)</f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22"/>
      <c r="B20" s="21"/>
      <c r="C20" s="123">
        <f>IF((B20/60)=0,"",B20/60)</f>
      </c>
      <c r="D20" s="101"/>
      <c r="E20" s="102">
        <f>IF(ISERROR(C20*D20),0,C20*D20)</f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7" ht="12.75">
      <c r="A21" s="22"/>
      <c r="B21" s="21"/>
      <c r="C21" s="123">
        <f>IF((B21/60)=0,"",B21/60)</f>
      </c>
      <c r="D21" s="101"/>
      <c r="E21" s="102">
        <f>IF(ISERROR(C21*D21),0,C21*D21)</f>
        <v>0</v>
      </c>
      <c r="G21" s="2"/>
    </row>
    <row r="22" spans="1:5" ht="12.75">
      <c r="A22" s="6" t="s">
        <v>62</v>
      </c>
      <c r="B22" s="6" t="s">
        <v>54</v>
      </c>
      <c r="C22" s="24" t="s">
        <v>54</v>
      </c>
      <c r="D22" s="6" t="s">
        <v>54</v>
      </c>
      <c r="E22" s="24" t="s">
        <v>54</v>
      </c>
    </row>
    <row r="23" spans="1:5" ht="12.75">
      <c r="A23" s="23" t="s">
        <v>55</v>
      </c>
      <c r="B23" s="6" t="s">
        <v>226</v>
      </c>
      <c r="C23" s="24" t="s">
        <v>99</v>
      </c>
      <c r="D23" s="6" t="s">
        <v>100</v>
      </c>
      <c r="E23" s="24" t="s">
        <v>101</v>
      </c>
    </row>
    <row r="24" spans="1:5" ht="12.75">
      <c r="A24" s="111"/>
      <c r="B24" s="122"/>
      <c r="C24" s="123">
        <f aca="true" t="shared" si="0" ref="C24:C33">IF((B24/60)=0,"",B24/60)</f>
      </c>
      <c r="D24" s="101"/>
      <c r="E24" s="102">
        <f>IF(ISERROR(C24*D24),0,C24*D24)</f>
        <v>0</v>
      </c>
    </row>
    <row r="25" spans="1:5" ht="12.75">
      <c r="A25" s="22"/>
      <c r="B25" s="21"/>
      <c r="C25" s="123">
        <f t="shared" si="0"/>
      </c>
      <c r="D25" s="101"/>
      <c r="E25" s="102">
        <f aca="true" t="shared" si="1" ref="E25:E33">IF(ISERROR(C25*D25),0,C25*D25)</f>
        <v>0</v>
      </c>
    </row>
    <row r="26" spans="1:5" ht="12.75">
      <c r="A26" s="22"/>
      <c r="B26" s="21"/>
      <c r="C26" s="123">
        <f t="shared" si="0"/>
      </c>
      <c r="D26" s="101"/>
      <c r="E26" s="102">
        <f t="shared" si="1"/>
        <v>0</v>
      </c>
    </row>
    <row r="27" spans="1:5" ht="12.75">
      <c r="A27" s="22"/>
      <c r="B27" s="21"/>
      <c r="C27" s="123">
        <f t="shared" si="0"/>
      </c>
      <c r="D27" s="101"/>
      <c r="E27" s="102">
        <f t="shared" si="1"/>
        <v>0</v>
      </c>
    </row>
    <row r="28" spans="1:5" ht="12.75">
      <c r="A28" s="22"/>
      <c r="B28" s="21"/>
      <c r="C28" s="123">
        <f t="shared" si="0"/>
      </c>
      <c r="D28" s="101"/>
      <c r="E28" s="102">
        <f t="shared" si="1"/>
        <v>0</v>
      </c>
    </row>
    <row r="29" spans="1:5" ht="12.75">
      <c r="A29" s="22"/>
      <c r="B29" s="21"/>
      <c r="C29" s="123">
        <f t="shared" si="0"/>
      </c>
      <c r="D29" s="101"/>
      <c r="E29" s="102">
        <f t="shared" si="1"/>
        <v>0</v>
      </c>
    </row>
    <row r="30" spans="1:5" ht="12.75">
      <c r="A30" s="22"/>
      <c r="B30" s="21"/>
      <c r="C30" s="123">
        <f t="shared" si="0"/>
      </c>
      <c r="D30" s="101"/>
      <c r="E30" s="102">
        <f t="shared" si="1"/>
        <v>0</v>
      </c>
    </row>
    <row r="31" spans="1:5" ht="12.75">
      <c r="A31" s="22"/>
      <c r="B31" s="21"/>
      <c r="C31" s="123">
        <f t="shared" si="0"/>
      </c>
      <c r="D31" s="101"/>
      <c r="E31" s="102">
        <f t="shared" si="1"/>
        <v>0</v>
      </c>
    </row>
    <row r="32" spans="1:5" ht="12.75">
      <c r="A32" s="22"/>
      <c r="B32" s="21"/>
      <c r="C32" s="123">
        <f t="shared" si="0"/>
      </c>
      <c r="D32" s="101"/>
      <c r="E32" s="102">
        <f t="shared" si="1"/>
        <v>0</v>
      </c>
    </row>
    <row r="33" spans="1:5" ht="12.75">
      <c r="A33" s="22"/>
      <c r="B33" s="21"/>
      <c r="C33" s="123">
        <f t="shared" si="0"/>
      </c>
      <c r="D33" s="101"/>
      <c r="E33" s="102">
        <f t="shared" si="1"/>
        <v>0</v>
      </c>
    </row>
    <row r="34" spans="1:5" ht="12.75">
      <c r="A34" s="23" t="s">
        <v>60</v>
      </c>
      <c r="B34" s="6" t="s">
        <v>98</v>
      </c>
      <c r="C34" s="24" t="s">
        <v>99</v>
      </c>
      <c r="D34" s="6" t="s">
        <v>100</v>
      </c>
      <c r="E34" s="24" t="s">
        <v>102</v>
      </c>
    </row>
    <row r="35" spans="1:5" ht="12.75">
      <c r="A35" s="22"/>
      <c r="B35" s="21"/>
      <c r="C35" s="123">
        <f aca="true" t="shared" si="2" ref="C35:C44">IF((B35/60)=0,"",B35/60)</f>
      </c>
      <c r="D35" s="101"/>
      <c r="E35" s="102">
        <f>IF(ISERROR(C35*D35),0,C35*D35)</f>
        <v>0</v>
      </c>
    </row>
    <row r="36" spans="1:5" ht="12.75">
      <c r="A36" s="22"/>
      <c r="B36" s="21"/>
      <c r="C36" s="123">
        <f t="shared" si="2"/>
      </c>
      <c r="D36" s="101"/>
      <c r="E36" s="102">
        <f aca="true" t="shared" si="3" ref="E36:E44">IF(ISERROR(C36*D36),0,C36*D36)</f>
        <v>0</v>
      </c>
    </row>
    <row r="37" spans="1:5" ht="12.75">
      <c r="A37" s="22"/>
      <c r="B37" s="21"/>
      <c r="C37" s="123">
        <f t="shared" si="2"/>
      </c>
      <c r="D37" s="101"/>
      <c r="E37" s="102">
        <f t="shared" si="3"/>
        <v>0</v>
      </c>
    </row>
    <row r="38" spans="1:5" ht="12.75">
      <c r="A38" s="22"/>
      <c r="B38" s="21"/>
      <c r="C38" s="123">
        <f t="shared" si="2"/>
      </c>
      <c r="D38" s="101"/>
      <c r="E38" s="102">
        <f t="shared" si="3"/>
        <v>0</v>
      </c>
    </row>
    <row r="39" spans="1:5" ht="12.75">
      <c r="A39" s="22"/>
      <c r="B39" s="21"/>
      <c r="C39" s="123">
        <f t="shared" si="2"/>
      </c>
      <c r="D39" s="101"/>
      <c r="E39" s="102">
        <f t="shared" si="3"/>
        <v>0</v>
      </c>
    </row>
    <row r="40" spans="1:5" ht="12.75">
      <c r="A40" s="22"/>
      <c r="B40" s="21"/>
      <c r="C40" s="123">
        <f t="shared" si="2"/>
      </c>
      <c r="D40" s="101"/>
      <c r="E40" s="102">
        <f t="shared" si="3"/>
        <v>0</v>
      </c>
    </row>
    <row r="41" spans="1:5" ht="12.75">
      <c r="A41" s="22"/>
      <c r="B41" s="21"/>
      <c r="C41" s="123">
        <f t="shared" si="2"/>
      </c>
      <c r="D41" s="101"/>
      <c r="E41" s="102">
        <f t="shared" si="3"/>
        <v>0</v>
      </c>
    </row>
    <row r="42" spans="1:5" ht="12.75">
      <c r="A42" s="22"/>
      <c r="B42" s="21"/>
      <c r="C42" s="123">
        <f t="shared" si="2"/>
      </c>
      <c r="D42" s="101"/>
      <c r="E42" s="102">
        <f t="shared" si="3"/>
        <v>0</v>
      </c>
    </row>
    <row r="43" spans="1:5" ht="12.75">
      <c r="A43" s="22"/>
      <c r="B43" s="21"/>
      <c r="C43" s="123">
        <f t="shared" si="2"/>
      </c>
      <c r="D43" s="101"/>
      <c r="E43" s="102">
        <f t="shared" si="3"/>
        <v>0</v>
      </c>
    </row>
    <row r="44" spans="1:5" ht="12.75">
      <c r="A44" s="22"/>
      <c r="B44" s="21"/>
      <c r="C44" s="123">
        <f t="shared" si="2"/>
      </c>
      <c r="D44" s="101"/>
      <c r="E44" s="102">
        <f t="shared" si="3"/>
        <v>0</v>
      </c>
    </row>
    <row r="45" spans="1:5" ht="12.75">
      <c r="A45" s="6" t="s">
        <v>63</v>
      </c>
      <c r="B45" s="6" t="s">
        <v>54</v>
      </c>
      <c r="C45" s="24" t="s">
        <v>54</v>
      </c>
      <c r="D45" s="6" t="s">
        <v>54</v>
      </c>
      <c r="E45" s="24" t="s">
        <v>54</v>
      </c>
    </row>
    <row r="46" spans="1:5" ht="12.75">
      <c r="A46" s="23" t="s">
        <v>55</v>
      </c>
      <c r="B46" s="6" t="s">
        <v>226</v>
      </c>
      <c r="C46" s="24" t="s">
        <v>99</v>
      </c>
      <c r="D46" s="6" t="s">
        <v>100</v>
      </c>
      <c r="E46" s="24" t="s">
        <v>101</v>
      </c>
    </row>
    <row r="47" spans="1:5" ht="12.75">
      <c r="A47" s="22"/>
      <c r="B47" s="21"/>
      <c r="C47" s="123">
        <f>IF((B47/60)=0,"",B47/60)</f>
      </c>
      <c r="D47" s="101"/>
      <c r="E47" s="102">
        <f>IF(ISERROR(C47*D47),0,C47*D47)</f>
        <v>0</v>
      </c>
    </row>
    <row r="48" spans="1:5" ht="12.75">
      <c r="A48" s="22"/>
      <c r="B48" s="21"/>
      <c r="C48" s="123">
        <f>IF((B48/60)=0,"",B48/60)</f>
      </c>
      <c r="D48" s="101"/>
      <c r="E48" s="102">
        <f>IF(ISERROR(C48*D48),0,C48*D48)</f>
        <v>0</v>
      </c>
    </row>
    <row r="49" spans="1:5" ht="12.75">
      <c r="A49" s="22"/>
      <c r="B49" s="21"/>
      <c r="C49" s="123">
        <f>IF((B49/60)=0,"",B49/60)</f>
      </c>
      <c r="D49" s="101"/>
      <c r="E49" s="102">
        <f>IF(ISERROR(C49*D49),0,C49*D49)</f>
        <v>0</v>
      </c>
    </row>
    <row r="50" spans="1:5" ht="12.75">
      <c r="A50" s="22"/>
      <c r="B50" s="21"/>
      <c r="C50" s="123">
        <f>IF((B50/60)=0,"",B50/60)</f>
      </c>
      <c r="D50" s="101"/>
      <c r="E50" s="102">
        <f>IF(ISERROR(C50*D50),0,C50*D50)</f>
        <v>0</v>
      </c>
    </row>
    <row r="51" spans="1:5" ht="12.75">
      <c r="A51" s="23" t="s">
        <v>60</v>
      </c>
      <c r="B51" s="6" t="s">
        <v>98</v>
      </c>
      <c r="C51" s="24" t="s">
        <v>99</v>
      </c>
      <c r="D51" s="6" t="s">
        <v>100</v>
      </c>
      <c r="E51" s="24" t="s">
        <v>102</v>
      </c>
    </row>
    <row r="52" spans="1:5" ht="12.75">
      <c r="A52" s="22"/>
      <c r="B52" s="21"/>
      <c r="C52" s="123">
        <f>IF((B52/60)=0,"",B52/60)</f>
      </c>
      <c r="D52" s="101"/>
      <c r="E52" s="102">
        <f>IF(ISERROR(C52*D52),0,C52*D52)</f>
        <v>0</v>
      </c>
    </row>
    <row r="53" spans="1:5" ht="12.75">
      <c r="A53" s="22"/>
      <c r="B53" s="21"/>
      <c r="C53" s="123">
        <f>IF((B53/60)=0,"",B53/60)</f>
      </c>
      <c r="D53" s="101"/>
      <c r="E53" s="102">
        <f>IF(ISERROR(C53*D53),0,C53*D53)</f>
        <v>0</v>
      </c>
    </row>
    <row r="54" spans="1:5" ht="12.75">
      <c r="A54" s="22"/>
      <c r="B54" s="21"/>
      <c r="C54" s="123">
        <f>IF((B54/60)=0,"",B54/60)</f>
      </c>
      <c r="D54" s="101"/>
      <c r="E54" s="102">
        <f>IF(ISERROR(C54*D54),0,C54*D54)</f>
        <v>0</v>
      </c>
    </row>
    <row r="55" spans="1:5" ht="12.75">
      <c r="A55" s="22"/>
      <c r="B55" s="21"/>
      <c r="C55" s="123">
        <f>IF((B55/60)=0,"",B55/60)</f>
      </c>
      <c r="D55" s="101"/>
      <c r="E55" s="102">
        <f>IF(ISERROR(C55*D55),0,C55*D55)</f>
        <v>0</v>
      </c>
    </row>
    <row r="56" spans="1:5" ht="12.75">
      <c r="A56" s="22"/>
      <c r="B56" s="21"/>
      <c r="C56" s="123">
        <f>IF((B56/60)=0,"",B56/60)</f>
      </c>
      <c r="D56" s="101"/>
      <c r="E56" s="103">
        <f>IF(ISERROR(C56*D56),0,C56*D56)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48.00390625" style="1" bestFit="1" customWidth="1"/>
    <col min="2" max="2" width="14.00390625" style="1" customWidth="1"/>
    <col min="3" max="3" width="11.421875" style="1" customWidth="1"/>
    <col min="4" max="4" width="13.28125" style="1" customWidth="1"/>
    <col min="5" max="5" width="20.140625" style="1" customWidth="1"/>
    <col min="6" max="6" width="28.57421875" style="1" customWidth="1"/>
    <col min="7" max="16384" width="9.140625" style="1" customWidth="1"/>
  </cols>
  <sheetData>
    <row r="1" spans="1:18" ht="12.75">
      <c r="A1" s="31" t="s">
        <v>103</v>
      </c>
      <c r="B1" s="31"/>
      <c r="C1" s="31"/>
      <c r="D1" s="31"/>
      <c r="E1" s="31"/>
      <c r="G1" s="25" t="s">
        <v>95</v>
      </c>
      <c r="H1" s="25" t="s">
        <v>96</v>
      </c>
      <c r="I1" s="25" t="s">
        <v>97</v>
      </c>
      <c r="J1" s="25"/>
      <c r="K1" s="25"/>
      <c r="L1" s="25"/>
      <c r="M1" s="25"/>
      <c r="N1" s="25"/>
      <c r="O1" s="25"/>
      <c r="P1" s="25"/>
      <c r="Q1" s="25"/>
      <c r="R1" s="25"/>
    </row>
    <row r="2" spans="1:18" ht="12.75">
      <c r="A2" s="18" t="s">
        <v>41</v>
      </c>
      <c r="B2" s="12" t="str">
        <f>'SHL Sum Costing Sheet'!C7&amp;" "&amp;'SHL Sum Costing Sheet'!C6</f>
        <v> </v>
      </c>
      <c r="C2" s="12"/>
      <c r="D2" s="12"/>
      <c r="E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8" t="s">
        <v>42</v>
      </c>
      <c r="B3" s="12">
        <f>'SHL Sum Costing Sheet'!C23</f>
        <v>0</v>
      </c>
      <c r="C3" s="12"/>
      <c r="D3" s="12"/>
      <c r="E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18" t="s">
        <v>43</v>
      </c>
      <c r="B4" s="12">
        <f>'SHL Sum Costing Sheet'!C24</f>
        <v>0</v>
      </c>
      <c r="C4" s="12"/>
      <c r="D4" s="20" t="s">
        <v>48</v>
      </c>
      <c r="E4" s="20" t="s">
        <v>49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18" t="s">
        <v>44</v>
      </c>
      <c r="B5" s="12">
        <f>'SHL Sum Costing Sheet'!C14</f>
        <v>0</v>
      </c>
      <c r="C5" s="26" t="s">
        <v>52</v>
      </c>
      <c r="D5" s="26" t="s">
        <v>50</v>
      </c>
      <c r="E5" s="26" t="s">
        <v>51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2.75">
      <c r="A6" s="18" t="s">
        <v>211</v>
      </c>
      <c r="B6" s="12"/>
      <c r="C6" s="27">
        <f>SUM(E12:E53)</f>
        <v>0</v>
      </c>
      <c r="D6" s="17">
        <f>SUM(E12:E16)+SUM(E24:E33)+SUM(E47:E49)</f>
        <v>0</v>
      </c>
      <c r="E6" s="17">
        <f>SUM(E18:E21)+SUM(E35:E44)+SUM(E51:E53)</f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18"/>
      <c r="B7" s="19" t="s">
        <v>212</v>
      </c>
      <c r="C7" s="27">
        <f>IF(ISERROR(((SUM(E12:E16)+SUM(E24:E33)+SUM(E47:E49))/B3)+SUM(E18:E21)+SUM(E35:E44)+SUM(E51:E53)),0,((SUM(E12:E16)+SUM(E24:E33)+SUM(E47:E49))/B3)+SUM(E18:E21)+SUM(E35:E44)+SUM(E51:E53))</f>
        <v>0</v>
      </c>
      <c r="D7" s="17">
        <f>IF(ISERROR((SUM(E12:E16)+SUM(E24:E33)+SUM(E47:E49))/B3),0,(SUM(E12:E16)+SUM(E24:E33)+SUM(E47:E49))/B3)</f>
        <v>0</v>
      </c>
      <c r="E7" s="17">
        <f>E6</f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18"/>
      <c r="B8" s="19" t="s">
        <v>213</v>
      </c>
      <c r="C8" s="27">
        <f>IF(ISERROR(((SUM(E12:E16)+SUM(E24:E33)+SUM(E47:E49))/B4)+SUM(E18:E21)+SUM(E35:E44)+SUM(E51:E53)),0,((SUM(E12:E16)+SUM(E24:E33)+SUM(E47:E49))/B4)+SUM(E18:E21)+SUM(E35:E44)+SUM(E51:E53))</f>
        <v>0</v>
      </c>
      <c r="D8" s="17">
        <f>IF(ISERROR((SUM(E12:E16)+SUM(E24:E33)+SUM(E47:E49))/B4),0,(SUM(E12:E16)+SUM(E24:E33)+SUM(E47:E49))/B4)</f>
        <v>0</v>
      </c>
      <c r="E8" s="17">
        <f>E6</f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7:18" ht="12.75"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6" t="s">
        <v>53</v>
      </c>
      <c r="B10" s="6" t="s">
        <v>54</v>
      </c>
      <c r="C10" s="24" t="s">
        <v>54</v>
      </c>
      <c r="D10" s="6" t="s">
        <v>54</v>
      </c>
      <c r="E10" s="24" t="s">
        <v>54</v>
      </c>
      <c r="F10" s="28" t="s">
        <v>64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23" t="s">
        <v>55</v>
      </c>
      <c r="B11" s="6" t="s">
        <v>98</v>
      </c>
      <c r="C11" s="24" t="s">
        <v>99</v>
      </c>
      <c r="D11" s="6" t="s">
        <v>100</v>
      </c>
      <c r="E11" s="24" t="s">
        <v>101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22"/>
      <c r="B12" s="21"/>
      <c r="C12" s="100">
        <f>IF((B12/60)=0,"",B12/60)</f>
      </c>
      <c r="D12" s="101"/>
      <c r="E12" s="102">
        <f>IF(ISERROR(C12*D12),0,C12*D12)</f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22"/>
      <c r="B13" s="21"/>
      <c r="C13" s="100">
        <f>IF((B13/60)=0,"",B13/60)</f>
      </c>
      <c r="D13" s="101"/>
      <c r="E13" s="102">
        <f>IF(ISERROR(C13*D13),0,C13*D13)</f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22"/>
      <c r="B14" s="21"/>
      <c r="C14" s="100">
        <f>IF((B14/60)=0,"",B14/60)</f>
      </c>
      <c r="D14" s="101"/>
      <c r="E14" s="102">
        <f>IF(ISERROR(C14*D14),0,C14*D14)</f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22"/>
      <c r="B15" s="21"/>
      <c r="C15" s="100">
        <f>IF((B15/60)=0,"",B15/60)</f>
      </c>
      <c r="D15" s="101"/>
      <c r="E15" s="102">
        <f>IF(ISERROR(C15*D15),0,C15*D15)</f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22"/>
      <c r="B16" s="21"/>
      <c r="C16" s="100">
        <f>IF((B16/60)=0,"",B16/60)</f>
      </c>
      <c r="D16" s="101"/>
      <c r="E16" s="102">
        <f>IF(ISERROR(C16*D16),0,C16*D16)</f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23" t="s">
        <v>60</v>
      </c>
      <c r="B17" s="6" t="s">
        <v>98</v>
      </c>
      <c r="C17" s="24" t="s">
        <v>99</v>
      </c>
      <c r="D17" s="6" t="s">
        <v>100</v>
      </c>
      <c r="E17" s="24" t="s">
        <v>102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22"/>
      <c r="B18" s="21"/>
      <c r="C18" s="100">
        <f>IF((B18/60)=0,"",B18/60)</f>
      </c>
      <c r="D18" s="101"/>
      <c r="E18" s="102">
        <f>IF(ISERROR(C18*D18),0,C18*D18)</f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22"/>
      <c r="B19" s="21"/>
      <c r="C19" s="100">
        <f>IF((B19/60)=0,"",B19/60)</f>
      </c>
      <c r="D19" s="101"/>
      <c r="E19" s="102">
        <f>IF(ISERROR(C19*D19),0,C19*D19)</f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22"/>
      <c r="B20" s="21"/>
      <c r="C20" s="100">
        <f>IF((B20/60)=0,"",B20/60)</f>
      </c>
      <c r="D20" s="101"/>
      <c r="E20" s="102">
        <f>IF(ISERROR(C20*D20),0,C20*D20)</f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7" ht="12.75">
      <c r="A21" s="22"/>
      <c r="B21" s="21"/>
      <c r="C21" s="100">
        <f>IF((B21/60)=0,"",B21/60)</f>
      </c>
      <c r="D21" s="101"/>
      <c r="E21" s="102">
        <f>IF(ISERROR(C21*D21),0,C21*D21)</f>
        <v>0</v>
      </c>
      <c r="G21" s="2"/>
    </row>
    <row r="22" spans="1:5" ht="12.75">
      <c r="A22" s="6" t="s">
        <v>62</v>
      </c>
      <c r="B22" s="6" t="s">
        <v>54</v>
      </c>
      <c r="C22" s="24" t="s">
        <v>54</v>
      </c>
      <c r="D22" s="6" t="s">
        <v>54</v>
      </c>
      <c r="E22" s="24" t="s">
        <v>54</v>
      </c>
    </row>
    <row r="23" spans="1:5" ht="12.75">
      <c r="A23" s="23" t="s">
        <v>55</v>
      </c>
      <c r="B23" s="6" t="s">
        <v>98</v>
      </c>
      <c r="C23" s="24" t="s">
        <v>99</v>
      </c>
      <c r="D23" s="6" t="s">
        <v>100</v>
      </c>
      <c r="E23" s="24" t="s">
        <v>101</v>
      </c>
    </row>
    <row r="24" spans="1:5" ht="12.75">
      <c r="A24" s="22"/>
      <c r="B24" s="21"/>
      <c r="C24" s="100">
        <f>IF((B24/60)=0,"",B24/60)</f>
      </c>
      <c r="D24" s="101"/>
      <c r="E24" s="102">
        <f>IF(ISERROR(C24*D24),0,C24*D24)</f>
        <v>0</v>
      </c>
    </row>
    <row r="25" spans="1:5" ht="12.75">
      <c r="A25" s="22"/>
      <c r="B25" s="21"/>
      <c r="C25" s="100">
        <f aca="true" t="shared" si="0" ref="C25:C33">IF((B25/60)=0,"",B25/60)</f>
      </c>
      <c r="D25" s="101"/>
      <c r="E25" s="102">
        <f aca="true" t="shared" si="1" ref="E25:E33">IF(ISERROR(C25*D25),0,C25*D25)</f>
        <v>0</v>
      </c>
    </row>
    <row r="26" spans="1:5" ht="12.75">
      <c r="A26" s="22"/>
      <c r="B26" s="21"/>
      <c r="C26" s="100">
        <f t="shared" si="0"/>
      </c>
      <c r="D26" s="101"/>
      <c r="E26" s="102">
        <f t="shared" si="1"/>
        <v>0</v>
      </c>
    </row>
    <row r="27" spans="1:5" ht="12.75">
      <c r="A27" s="22"/>
      <c r="B27" s="21"/>
      <c r="C27" s="100">
        <f t="shared" si="0"/>
      </c>
      <c r="D27" s="101"/>
      <c r="E27" s="102">
        <f t="shared" si="1"/>
        <v>0</v>
      </c>
    </row>
    <row r="28" spans="1:5" ht="12.75">
      <c r="A28" s="22"/>
      <c r="B28" s="21"/>
      <c r="C28" s="100">
        <f t="shared" si="0"/>
      </c>
      <c r="D28" s="101"/>
      <c r="E28" s="102">
        <f t="shared" si="1"/>
        <v>0</v>
      </c>
    </row>
    <row r="29" spans="1:5" ht="12.75">
      <c r="A29" s="22"/>
      <c r="B29" s="21"/>
      <c r="C29" s="100">
        <f t="shared" si="0"/>
      </c>
      <c r="D29" s="101"/>
      <c r="E29" s="102">
        <f t="shared" si="1"/>
        <v>0</v>
      </c>
    </row>
    <row r="30" spans="1:5" ht="12.75">
      <c r="A30" s="22"/>
      <c r="B30" s="21"/>
      <c r="C30" s="100">
        <f t="shared" si="0"/>
      </c>
      <c r="D30" s="101"/>
      <c r="E30" s="102">
        <f t="shared" si="1"/>
        <v>0</v>
      </c>
    </row>
    <row r="31" spans="1:5" ht="12.75">
      <c r="A31" s="22"/>
      <c r="B31" s="21"/>
      <c r="C31" s="100">
        <f t="shared" si="0"/>
      </c>
      <c r="D31" s="101"/>
      <c r="E31" s="102">
        <f t="shared" si="1"/>
        <v>0</v>
      </c>
    </row>
    <row r="32" spans="1:5" ht="12.75">
      <c r="A32" s="22"/>
      <c r="B32" s="21"/>
      <c r="C32" s="100">
        <f t="shared" si="0"/>
      </c>
      <c r="D32" s="101"/>
      <c r="E32" s="102">
        <f t="shared" si="1"/>
        <v>0</v>
      </c>
    </row>
    <row r="33" spans="1:5" ht="12.75">
      <c r="A33" s="22"/>
      <c r="B33" s="21"/>
      <c r="C33" s="100">
        <f t="shared" si="0"/>
      </c>
      <c r="D33" s="101"/>
      <c r="E33" s="102">
        <f t="shared" si="1"/>
        <v>0</v>
      </c>
    </row>
    <row r="34" spans="1:5" ht="12.75">
      <c r="A34" s="23" t="s">
        <v>60</v>
      </c>
      <c r="B34" s="6" t="s">
        <v>98</v>
      </c>
      <c r="C34" s="24" t="s">
        <v>99</v>
      </c>
      <c r="D34" s="6" t="s">
        <v>100</v>
      </c>
      <c r="E34" s="24" t="s">
        <v>102</v>
      </c>
    </row>
    <row r="35" spans="1:5" ht="12.75">
      <c r="A35" s="22"/>
      <c r="B35" s="21"/>
      <c r="C35" s="100">
        <f>IF((B35/60)=0,"",B35/60)</f>
      </c>
      <c r="D35" s="101"/>
      <c r="E35" s="102">
        <f>IF(ISERROR(C35*D35),0,C35*D35)</f>
        <v>0</v>
      </c>
    </row>
    <row r="36" spans="1:5" ht="12.75">
      <c r="A36" s="22"/>
      <c r="B36" s="21"/>
      <c r="C36" s="100">
        <f aca="true" t="shared" si="2" ref="C36:C44">IF((B36/60)=0,"",B36/60)</f>
      </c>
      <c r="D36" s="101"/>
      <c r="E36" s="102">
        <f aca="true" t="shared" si="3" ref="E36:E44">IF(ISERROR(C36*D36),0,C36*D36)</f>
        <v>0</v>
      </c>
    </row>
    <row r="37" spans="1:5" ht="12.75">
      <c r="A37" s="22"/>
      <c r="B37" s="21"/>
      <c r="C37" s="100">
        <f t="shared" si="2"/>
      </c>
      <c r="D37" s="101"/>
      <c r="E37" s="102">
        <f t="shared" si="3"/>
        <v>0</v>
      </c>
    </row>
    <row r="38" spans="1:5" ht="12.75">
      <c r="A38" s="22"/>
      <c r="B38" s="21"/>
      <c r="C38" s="100">
        <f t="shared" si="2"/>
      </c>
      <c r="D38" s="101"/>
      <c r="E38" s="102">
        <f t="shared" si="3"/>
        <v>0</v>
      </c>
    </row>
    <row r="39" spans="1:5" ht="12.75">
      <c r="A39" s="22"/>
      <c r="B39" s="21"/>
      <c r="C39" s="100">
        <f t="shared" si="2"/>
      </c>
      <c r="D39" s="101"/>
      <c r="E39" s="102">
        <f t="shared" si="3"/>
        <v>0</v>
      </c>
    </row>
    <row r="40" spans="1:5" ht="12.75">
      <c r="A40" s="22"/>
      <c r="B40" s="21"/>
      <c r="C40" s="100">
        <f t="shared" si="2"/>
      </c>
      <c r="D40" s="101"/>
      <c r="E40" s="102">
        <f t="shared" si="3"/>
        <v>0</v>
      </c>
    </row>
    <row r="41" spans="1:5" ht="12.75">
      <c r="A41" s="22"/>
      <c r="B41" s="21"/>
      <c r="C41" s="100">
        <f t="shared" si="2"/>
      </c>
      <c r="D41" s="101"/>
      <c r="E41" s="102">
        <f t="shared" si="3"/>
        <v>0</v>
      </c>
    </row>
    <row r="42" spans="1:5" ht="12.75">
      <c r="A42" s="22"/>
      <c r="B42" s="21"/>
      <c r="C42" s="100">
        <f t="shared" si="2"/>
      </c>
      <c r="D42" s="101"/>
      <c r="E42" s="102">
        <f t="shared" si="3"/>
        <v>0</v>
      </c>
    </row>
    <row r="43" spans="1:5" ht="12.75">
      <c r="A43" s="22"/>
      <c r="B43" s="21"/>
      <c r="C43" s="100">
        <f t="shared" si="2"/>
      </c>
      <c r="D43" s="101"/>
      <c r="E43" s="102">
        <f t="shared" si="3"/>
        <v>0</v>
      </c>
    </row>
    <row r="44" spans="1:5" ht="12.75">
      <c r="A44" s="22"/>
      <c r="B44" s="21"/>
      <c r="C44" s="100">
        <f t="shared" si="2"/>
      </c>
      <c r="D44" s="101"/>
      <c r="E44" s="102">
        <f t="shared" si="3"/>
        <v>0</v>
      </c>
    </row>
    <row r="45" spans="1:5" ht="12.75">
      <c r="A45" s="6" t="s">
        <v>63</v>
      </c>
      <c r="B45" s="6" t="s">
        <v>54</v>
      </c>
      <c r="C45" s="24" t="s">
        <v>54</v>
      </c>
      <c r="D45" s="6" t="s">
        <v>54</v>
      </c>
      <c r="E45" s="24" t="s">
        <v>54</v>
      </c>
    </row>
    <row r="46" spans="1:5" ht="12.75">
      <c r="A46" s="23" t="s">
        <v>55</v>
      </c>
      <c r="B46" s="6" t="s">
        <v>98</v>
      </c>
      <c r="C46" s="24" t="s">
        <v>99</v>
      </c>
      <c r="D46" s="6" t="s">
        <v>100</v>
      </c>
      <c r="E46" s="24" t="s">
        <v>101</v>
      </c>
    </row>
    <row r="47" spans="1:5" ht="12.75">
      <c r="A47" s="22"/>
      <c r="B47" s="21"/>
      <c r="C47" s="100">
        <f>IF((B47/60)=0,"",B47/60)</f>
      </c>
      <c r="D47" s="101"/>
      <c r="E47" s="102">
        <f>IF(ISERROR(C47*D47),0,C47*D47)</f>
        <v>0</v>
      </c>
    </row>
    <row r="48" spans="1:5" ht="12.75">
      <c r="A48" s="22"/>
      <c r="B48" s="21"/>
      <c r="C48" s="100">
        <f>IF((B48/60)=0,"",B48/60)</f>
      </c>
      <c r="D48" s="101"/>
      <c r="E48" s="102">
        <f>IF(ISERROR(C48*D48),0,C48*D48)</f>
        <v>0</v>
      </c>
    </row>
    <row r="49" spans="1:5" ht="12.75">
      <c r="A49" s="22"/>
      <c r="B49" s="21"/>
      <c r="C49" s="100">
        <f>IF((B49/60)=0,"",B49/60)</f>
      </c>
      <c r="D49" s="101"/>
      <c r="E49" s="102">
        <f>IF(ISERROR(C49*D49),0,C49*D49)</f>
        <v>0</v>
      </c>
    </row>
    <row r="50" spans="1:5" ht="12.75">
      <c r="A50" s="23" t="s">
        <v>60</v>
      </c>
      <c r="B50" s="6" t="s">
        <v>98</v>
      </c>
      <c r="C50" s="24" t="s">
        <v>99</v>
      </c>
      <c r="D50" s="6" t="s">
        <v>100</v>
      </c>
      <c r="E50" s="24" t="s">
        <v>102</v>
      </c>
    </row>
    <row r="51" spans="1:5" ht="12.75">
      <c r="A51" s="22"/>
      <c r="B51" s="21"/>
      <c r="C51" s="100">
        <f>IF((B51/60)=0,"",B51/60)</f>
      </c>
      <c r="D51" s="101"/>
      <c r="E51" s="102">
        <f>IF(ISERROR(C51*D51),0,C51*D51)</f>
        <v>0</v>
      </c>
    </row>
    <row r="52" spans="1:5" ht="12.75">
      <c r="A52" s="22"/>
      <c r="B52" s="21"/>
      <c r="C52" s="100">
        <f>IF((B52/60)=0,"",B52/60)</f>
      </c>
      <c r="D52" s="101"/>
      <c r="E52" s="102">
        <f>IF(ISERROR(C52*D52),0,C52*D52)</f>
        <v>0</v>
      </c>
    </row>
    <row r="53" spans="1:5" ht="12.75">
      <c r="A53" s="22"/>
      <c r="B53" s="21"/>
      <c r="C53" s="100">
        <f>IF((B53/60)=0,"",B53/60)</f>
      </c>
      <c r="D53" s="101"/>
      <c r="E53" s="103">
        <f>IF(ISERROR(C53*D53),0,C53*D53)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1" max="1" width="17.140625" style="1" customWidth="1"/>
    <col min="2" max="2" width="14.00390625" style="1" customWidth="1"/>
    <col min="3" max="3" width="21.7109375" style="1" customWidth="1"/>
    <col min="4" max="4" width="27.7109375" style="1" customWidth="1"/>
    <col min="5" max="5" width="11.421875" style="1" customWidth="1"/>
    <col min="6" max="8" width="9.140625" style="1" customWidth="1"/>
    <col min="9" max="9" width="12.8515625" style="1" customWidth="1"/>
    <col min="10" max="16384" width="9.140625" style="1" customWidth="1"/>
  </cols>
  <sheetData>
    <row r="1" spans="1:9" ht="15">
      <c r="A1" s="32" t="s">
        <v>104</v>
      </c>
      <c r="B1" s="33"/>
      <c r="C1" s="33"/>
      <c r="D1" s="33"/>
      <c r="E1" s="33"/>
      <c r="F1" s="33"/>
      <c r="G1" s="33"/>
      <c r="H1" s="33"/>
      <c r="I1" s="34"/>
    </row>
    <row r="2" spans="1:9" ht="15">
      <c r="A2" s="32"/>
      <c r="B2" s="33"/>
      <c r="C2" s="33"/>
      <c r="D2" s="32"/>
      <c r="E2" s="32"/>
      <c r="F2" s="32"/>
      <c r="G2" s="33"/>
      <c r="H2" s="33"/>
      <c r="I2" s="34"/>
    </row>
    <row r="3" spans="1:9" ht="15">
      <c r="A3" s="35"/>
      <c r="B3" s="36"/>
      <c r="C3" s="36"/>
      <c r="D3" s="36"/>
      <c r="E3" s="36"/>
      <c r="F3" s="36"/>
      <c r="G3" s="37"/>
      <c r="H3" s="37"/>
      <c r="I3" s="37"/>
    </row>
    <row r="4" spans="1:9" ht="15">
      <c r="A4" s="47" t="s">
        <v>105</v>
      </c>
      <c r="B4" s="50"/>
      <c r="C4" s="38"/>
      <c r="D4" s="39" t="s">
        <v>106</v>
      </c>
      <c r="E4" s="40"/>
      <c r="F4" s="45"/>
      <c r="G4" s="37"/>
      <c r="H4" s="37"/>
      <c r="I4" s="37"/>
    </row>
    <row r="5" spans="1:9" ht="15">
      <c r="A5" s="47" t="s">
        <v>107</v>
      </c>
      <c r="B5" s="50"/>
      <c r="C5" s="38"/>
      <c r="D5" s="39" t="s">
        <v>108</v>
      </c>
      <c r="E5" s="108"/>
      <c r="F5" s="45"/>
      <c r="G5" s="37"/>
      <c r="H5" s="37"/>
      <c r="I5" s="37"/>
    </row>
    <row r="6" spans="1:9" ht="15">
      <c r="A6" s="47" t="s">
        <v>109</v>
      </c>
      <c r="B6" s="50"/>
      <c r="C6" s="42"/>
      <c r="D6" s="47"/>
      <c r="E6" s="48"/>
      <c r="F6" s="45"/>
      <c r="G6" s="37"/>
      <c r="H6" s="37"/>
      <c r="I6" s="37"/>
    </row>
    <row r="7" spans="1:9" ht="15">
      <c r="A7" s="47" t="s">
        <v>110</v>
      </c>
      <c r="B7" s="50"/>
      <c r="C7" s="41"/>
      <c r="D7" s="49" t="s">
        <v>111</v>
      </c>
      <c r="E7" s="48"/>
      <c r="F7" s="46"/>
      <c r="G7" s="37"/>
      <c r="H7" s="37"/>
      <c r="I7" s="37"/>
    </row>
    <row r="8" spans="1:9" ht="15">
      <c r="A8" s="47"/>
      <c r="B8" s="45"/>
      <c r="C8" s="45"/>
      <c r="D8" s="49"/>
      <c r="E8" s="51" t="s">
        <v>112</v>
      </c>
      <c r="F8" s="46"/>
      <c r="G8" s="37"/>
      <c r="H8" s="37"/>
      <c r="I8" s="37"/>
    </row>
    <row r="9" spans="1:9" ht="15">
      <c r="A9" s="39"/>
      <c r="B9" s="32"/>
      <c r="C9" s="32"/>
      <c r="D9" s="39" t="s">
        <v>113</v>
      </c>
      <c r="E9" s="43"/>
      <c r="F9" s="45"/>
      <c r="G9" s="37"/>
      <c r="H9" s="37"/>
      <c r="I9" s="37"/>
    </row>
    <row r="10" spans="1:9" ht="15">
      <c r="A10" s="39"/>
      <c r="B10" s="32"/>
      <c r="C10" s="32"/>
      <c r="D10" s="39" t="s">
        <v>114</v>
      </c>
      <c r="E10" s="44"/>
      <c r="F10" s="45"/>
      <c r="G10" s="37"/>
      <c r="H10" s="37"/>
      <c r="I10" s="37"/>
    </row>
    <row r="12" spans="1:9" ht="12.75">
      <c r="A12" s="18" t="s">
        <v>115</v>
      </c>
      <c r="B12" s="27">
        <f>IF(ISERROR((C7/E4)/(E9)),0,(C7/E4)/(E9))</f>
        <v>0</v>
      </c>
      <c r="C12" s="12"/>
      <c r="D12" s="12"/>
      <c r="E12" s="12"/>
      <c r="F12" s="12"/>
      <c r="G12" s="12"/>
      <c r="H12" s="12"/>
      <c r="I12" s="12"/>
    </row>
    <row r="13" spans="1:9" ht="12.75">
      <c r="A13" s="18" t="s">
        <v>116</v>
      </c>
      <c r="B13" s="27">
        <f>IF(ISERROR(E5/E9),0,E5/E9)</f>
        <v>0</v>
      </c>
      <c r="C13" s="12"/>
      <c r="D13" s="12"/>
      <c r="E13" s="12"/>
      <c r="F13" s="12"/>
      <c r="G13" s="12"/>
      <c r="H13" s="12"/>
      <c r="I13" s="12"/>
    </row>
    <row r="14" spans="1:9" ht="12.75">
      <c r="A14" s="18" t="s">
        <v>117</v>
      </c>
      <c r="B14" s="27">
        <f>IF(ISERROR(E10/E9),0,E10/E9)</f>
        <v>0</v>
      </c>
      <c r="C14" s="12"/>
      <c r="D14" s="12"/>
      <c r="E14" s="12"/>
      <c r="F14" s="12"/>
      <c r="G14" s="12"/>
      <c r="H14" s="12"/>
      <c r="I14" s="12"/>
    </row>
    <row r="20" spans="1:9" ht="15">
      <c r="A20" s="47" t="s">
        <v>105</v>
      </c>
      <c r="B20" s="50"/>
      <c r="C20" s="38"/>
      <c r="D20" s="39" t="s">
        <v>106</v>
      </c>
      <c r="E20" s="40"/>
      <c r="F20" s="45"/>
      <c r="G20" s="37"/>
      <c r="H20" s="37"/>
      <c r="I20" s="37"/>
    </row>
    <row r="21" spans="1:9" ht="15">
      <c r="A21" s="47" t="s">
        <v>107</v>
      </c>
      <c r="B21" s="50"/>
      <c r="C21" s="38"/>
      <c r="D21" s="39" t="s">
        <v>108</v>
      </c>
      <c r="E21" s="108"/>
      <c r="F21" s="45"/>
      <c r="G21" s="37"/>
      <c r="H21" s="37"/>
      <c r="I21" s="37"/>
    </row>
    <row r="22" spans="1:9" ht="15">
      <c r="A22" s="47" t="s">
        <v>109</v>
      </c>
      <c r="B22" s="50"/>
      <c r="C22" s="42"/>
      <c r="D22" s="47"/>
      <c r="E22" s="48"/>
      <c r="F22" s="45"/>
      <c r="G22" s="37"/>
      <c r="H22" s="37"/>
      <c r="I22" s="37"/>
    </row>
    <row r="23" spans="1:9" ht="15">
      <c r="A23" s="47" t="s">
        <v>110</v>
      </c>
      <c r="B23" s="50"/>
      <c r="C23" s="41"/>
      <c r="D23" s="49"/>
      <c r="E23" s="48"/>
      <c r="F23" s="46"/>
      <c r="G23" s="37"/>
      <c r="H23" s="37"/>
      <c r="I23" s="37"/>
    </row>
    <row r="24" spans="1:9" ht="15">
      <c r="A24" s="47"/>
      <c r="B24" s="45"/>
      <c r="C24" s="45"/>
      <c r="D24" s="49"/>
      <c r="E24" s="51"/>
      <c r="F24" s="46"/>
      <c r="G24" s="37"/>
      <c r="H24" s="37"/>
      <c r="I24" s="37"/>
    </row>
    <row r="25" spans="1:9" ht="15">
      <c r="A25" s="39"/>
      <c r="B25" s="32"/>
      <c r="C25" s="32"/>
      <c r="D25" s="39" t="s">
        <v>113</v>
      </c>
      <c r="E25" s="43"/>
      <c r="F25" s="45"/>
      <c r="G25" s="37"/>
      <c r="H25" s="37"/>
      <c r="I25" s="37"/>
    </row>
    <row r="26" spans="1:9" ht="15">
      <c r="A26" s="39"/>
      <c r="B26" s="32"/>
      <c r="C26" s="32"/>
      <c r="D26" s="39" t="s">
        <v>114</v>
      </c>
      <c r="E26" s="44"/>
      <c r="F26" s="45"/>
      <c r="G26" s="37"/>
      <c r="H26" s="37"/>
      <c r="I26" s="37"/>
    </row>
    <row r="28" spans="1:9" ht="12.75">
      <c r="A28" s="18" t="s">
        <v>115</v>
      </c>
      <c r="B28" s="27">
        <f>IF(ISERROR((C23/E20)/(E25)),0,(C23/E20)/(E25))</f>
        <v>0</v>
      </c>
      <c r="C28" s="12"/>
      <c r="D28" s="12"/>
      <c r="E28" s="12"/>
      <c r="F28" s="12"/>
      <c r="G28" s="12"/>
      <c r="H28" s="12"/>
      <c r="I28" s="12"/>
    </row>
    <row r="29" spans="1:9" ht="12.75">
      <c r="A29" s="18" t="s">
        <v>116</v>
      </c>
      <c r="B29" s="27">
        <f>IF(ISERROR(E21/E25),0,E21/E25)</f>
        <v>0</v>
      </c>
      <c r="C29" s="12"/>
      <c r="D29" s="12"/>
      <c r="E29" s="12"/>
      <c r="F29" s="12"/>
      <c r="G29" s="12"/>
      <c r="H29" s="12"/>
      <c r="I29" s="12"/>
    </row>
    <row r="30" spans="1:9" ht="12.75">
      <c r="A30" s="18" t="s">
        <v>117</v>
      </c>
      <c r="B30" s="27">
        <f>IF(ISERROR(E26/E25),0,E26/E25)</f>
        <v>0</v>
      </c>
      <c r="C30" s="12"/>
      <c r="D30" s="12"/>
      <c r="E30" s="12"/>
      <c r="F30" s="12"/>
      <c r="G30" s="12"/>
      <c r="H30" s="12"/>
      <c r="I30" s="12"/>
    </row>
    <row r="36" spans="1:9" ht="15">
      <c r="A36" s="47" t="s">
        <v>105</v>
      </c>
      <c r="B36" s="50"/>
      <c r="C36" s="38"/>
      <c r="D36" s="39" t="s">
        <v>106</v>
      </c>
      <c r="E36" s="40"/>
      <c r="F36" s="45"/>
      <c r="G36" s="37"/>
      <c r="H36" s="37"/>
      <c r="I36" s="37"/>
    </row>
    <row r="37" spans="1:9" ht="15">
      <c r="A37" s="47" t="s">
        <v>107</v>
      </c>
      <c r="B37" s="50"/>
      <c r="C37" s="38"/>
      <c r="D37" s="39" t="s">
        <v>108</v>
      </c>
      <c r="E37" s="41">
        <v>0</v>
      </c>
      <c r="F37" s="45"/>
      <c r="G37" s="37"/>
      <c r="H37" s="37"/>
      <c r="I37" s="37"/>
    </row>
    <row r="38" spans="1:9" ht="15">
      <c r="A38" s="47" t="s">
        <v>109</v>
      </c>
      <c r="B38" s="50"/>
      <c r="C38" s="42"/>
      <c r="D38" s="47"/>
      <c r="E38" s="48"/>
      <c r="F38" s="45"/>
      <c r="G38" s="37"/>
      <c r="H38" s="37"/>
      <c r="I38" s="37"/>
    </row>
    <row r="39" spans="1:9" ht="15">
      <c r="A39" s="47" t="s">
        <v>110</v>
      </c>
      <c r="B39" s="50"/>
      <c r="C39" s="108"/>
      <c r="D39" s="49"/>
      <c r="E39" s="48"/>
      <c r="F39" s="46"/>
      <c r="G39" s="37"/>
      <c r="H39" s="37"/>
      <c r="I39" s="37"/>
    </row>
    <row r="40" spans="1:9" ht="15">
      <c r="A40" s="47"/>
      <c r="B40" s="45"/>
      <c r="C40" s="45"/>
      <c r="D40" s="49"/>
      <c r="E40" s="51"/>
      <c r="F40" s="46"/>
      <c r="G40" s="37"/>
      <c r="H40" s="37"/>
      <c r="I40" s="37"/>
    </row>
    <row r="41" spans="1:9" ht="15">
      <c r="A41" s="39"/>
      <c r="B41" s="32"/>
      <c r="C41" s="32"/>
      <c r="D41" s="39" t="s">
        <v>113</v>
      </c>
      <c r="E41" s="43"/>
      <c r="F41" s="45"/>
      <c r="G41" s="37"/>
      <c r="H41" s="37"/>
      <c r="I41" s="37"/>
    </row>
    <row r="42" spans="1:9" ht="15">
      <c r="A42" s="39"/>
      <c r="B42" s="32"/>
      <c r="C42" s="32"/>
      <c r="D42" s="39" t="s">
        <v>114</v>
      </c>
      <c r="E42" s="44"/>
      <c r="F42" s="45"/>
      <c r="G42" s="37"/>
      <c r="H42" s="37"/>
      <c r="I42" s="37"/>
    </row>
    <row r="44" spans="1:9" ht="12.75">
      <c r="A44" s="18" t="s">
        <v>115</v>
      </c>
      <c r="B44" s="27">
        <f>IF(ISERROR((C39/E36)/(E41)),0,(C39/E36)/(E41))</f>
        <v>0</v>
      </c>
      <c r="C44" s="12"/>
      <c r="D44" s="12"/>
      <c r="E44" s="12"/>
      <c r="F44" s="12"/>
      <c r="G44" s="12"/>
      <c r="H44" s="12"/>
      <c r="I44" s="12"/>
    </row>
    <row r="45" spans="1:9" ht="12.75">
      <c r="A45" s="18" t="s">
        <v>116</v>
      </c>
      <c r="B45" s="27">
        <f>IF(ISERROR(E37/E41),0,E37/E41)</f>
        <v>0</v>
      </c>
      <c r="C45" s="12"/>
      <c r="D45" s="12"/>
      <c r="E45" s="12"/>
      <c r="F45" s="12"/>
      <c r="G45" s="12"/>
      <c r="H45" s="12"/>
      <c r="I45" s="12"/>
    </row>
    <row r="46" spans="1:9" ht="12.75">
      <c r="A46" s="18" t="s">
        <v>117</v>
      </c>
      <c r="B46" s="27">
        <f>IF(ISERROR(E42/E41),0,E42/E41)</f>
        <v>0</v>
      </c>
      <c r="C46" s="12"/>
      <c r="D46" s="12"/>
      <c r="E46" s="12"/>
      <c r="F46" s="12"/>
      <c r="G46" s="12"/>
      <c r="H46" s="12"/>
      <c r="I46" s="12"/>
    </row>
    <row r="49" spans="1:9" ht="12.75">
      <c r="A49" s="52" t="s">
        <v>95</v>
      </c>
      <c r="B49" s="53" t="s">
        <v>96</v>
      </c>
      <c r="C49" s="132" t="s">
        <v>97</v>
      </c>
      <c r="D49" s="132"/>
      <c r="E49" s="132"/>
      <c r="F49" s="132"/>
      <c r="G49" s="132"/>
      <c r="H49" s="132"/>
      <c r="I49" s="132"/>
    </row>
    <row r="50" spans="1:9" ht="12.75">
      <c r="A50" s="118"/>
      <c r="B50" s="119"/>
      <c r="C50" s="119"/>
      <c r="D50" s="119"/>
      <c r="E50" s="119"/>
      <c r="F50" s="119"/>
      <c r="G50" s="120"/>
      <c r="H50" s="119"/>
      <c r="I50" s="119"/>
    </row>
    <row r="51" spans="1:9" ht="12.75">
      <c r="A51" s="119"/>
      <c r="B51" s="119"/>
      <c r="C51" s="119"/>
      <c r="D51" s="119"/>
      <c r="E51" s="119"/>
      <c r="F51" s="119"/>
      <c r="G51" s="119"/>
      <c r="H51" s="119"/>
      <c r="I51" s="119"/>
    </row>
    <row r="52" spans="1:9" ht="12.75">
      <c r="A52" s="119"/>
      <c r="B52" s="119"/>
      <c r="C52" s="119"/>
      <c r="D52" s="119"/>
      <c r="E52" s="119"/>
      <c r="F52" s="119"/>
      <c r="G52" s="120"/>
      <c r="H52" s="119"/>
      <c r="I52" s="119"/>
    </row>
    <row r="53" spans="1:9" ht="12.75">
      <c r="A53" s="119"/>
      <c r="B53" s="119"/>
      <c r="C53" s="119"/>
      <c r="D53" s="119"/>
      <c r="E53" s="119"/>
      <c r="F53" s="119"/>
      <c r="G53" s="120"/>
      <c r="H53" s="119"/>
      <c r="I53" s="119"/>
    </row>
    <row r="54" spans="1:9" ht="12.75">
      <c r="A54" s="119"/>
      <c r="B54" s="119"/>
      <c r="C54" s="119"/>
      <c r="D54" s="119"/>
      <c r="E54" s="119"/>
      <c r="F54" s="119"/>
      <c r="G54" s="120"/>
      <c r="H54" s="119"/>
      <c r="I54" s="119"/>
    </row>
    <row r="55" spans="1:9" ht="12.75">
      <c r="A55" s="119"/>
      <c r="B55" s="119"/>
      <c r="C55" s="119"/>
      <c r="D55" s="119"/>
      <c r="E55" s="119"/>
      <c r="F55" s="119"/>
      <c r="G55" s="120"/>
      <c r="H55" s="119"/>
      <c r="I55" s="119"/>
    </row>
    <row r="56" spans="1:9" ht="12.75">
      <c r="A56" s="119"/>
      <c r="B56" s="119"/>
      <c r="C56" s="119"/>
      <c r="D56" s="119"/>
      <c r="E56" s="119"/>
      <c r="F56" s="119"/>
      <c r="G56" s="120"/>
      <c r="H56" s="119"/>
      <c r="I56" s="119"/>
    </row>
    <row r="57" spans="1:9" ht="12.75">
      <c r="A57" s="119"/>
      <c r="B57" s="119"/>
      <c r="C57" s="119"/>
      <c r="D57" s="119"/>
      <c r="E57" s="119"/>
      <c r="F57" s="119"/>
      <c r="G57" s="120"/>
      <c r="H57" s="119"/>
      <c r="I57" s="119"/>
    </row>
    <row r="58" spans="1:9" ht="12.75">
      <c r="A58" s="119"/>
      <c r="B58" s="119"/>
      <c r="C58" s="119"/>
      <c r="D58" s="119"/>
      <c r="E58" s="119"/>
      <c r="F58" s="119"/>
      <c r="G58" s="120"/>
      <c r="H58" s="119"/>
      <c r="I58" s="119"/>
    </row>
    <row r="59" spans="1:9" ht="12.75">
      <c r="A59" s="119"/>
      <c r="B59" s="119"/>
      <c r="C59" s="119"/>
      <c r="D59" s="119"/>
      <c r="E59" s="119"/>
      <c r="F59" s="119"/>
      <c r="G59" s="120"/>
      <c r="H59" s="119"/>
      <c r="I59" s="119"/>
    </row>
    <row r="60" spans="1:9" ht="12.75">
      <c r="A60" s="119"/>
      <c r="B60" s="119"/>
      <c r="C60" s="119"/>
      <c r="D60" s="119"/>
      <c r="E60" s="119"/>
      <c r="F60" s="119"/>
      <c r="G60" s="120"/>
      <c r="H60" s="119"/>
      <c r="I60" s="119"/>
    </row>
  </sheetData>
  <sheetProtection/>
  <mergeCells count="1">
    <mergeCell ref="C49:I4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B11" sqref="B11"/>
    </sheetView>
  </sheetViews>
  <sheetFormatPr defaultColWidth="9.140625" defaultRowHeight="15"/>
  <cols>
    <col min="1" max="1" width="16.7109375" style="1" customWidth="1"/>
    <col min="2" max="2" width="36.8515625" style="1" customWidth="1"/>
    <col min="3" max="3" width="12.57421875" style="1" customWidth="1"/>
    <col min="4" max="4" width="11.421875" style="1" customWidth="1"/>
    <col min="5" max="5" width="11.28125" style="1" bestFit="1" customWidth="1"/>
    <col min="6" max="6" width="9.28125" style="1" customWidth="1"/>
    <col min="7" max="7" width="2.57421875" style="1" customWidth="1"/>
    <col min="8" max="8" width="17.7109375" style="1" customWidth="1"/>
    <col min="9" max="16384" width="9.140625" style="1" customWidth="1"/>
  </cols>
  <sheetData>
    <row r="1" spans="1:8" ht="12.75">
      <c r="A1" s="32" t="s">
        <v>118</v>
      </c>
      <c r="B1" s="33"/>
      <c r="C1" s="33"/>
      <c r="D1" s="33"/>
      <c r="E1" s="33"/>
      <c r="F1" s="33"/>
      <c r="G1" s="33"/>
      <c r="H1" s="33"/>
    </row>
    <row r="2" spans="1:8" ht="12.75">
      <c r="A2" s="55" t="s">
        <v>119</v>
      </c>
      <c r="B2" s="33"/>
      <c r="C2" s="32"/>
      <c r="D2" s="32"/>
      <c r="E2" s="32"/>
      <c r="F2" s="32"/>
      <c r="G2" s="32"/>
      <c r="H2" s="33"/>
    </row>
    <row r="4" spans="1:8" ht="12.75">
      <c r="A4" s="133" t="s">
        <v>120</v>
      </c>
      <c r="B4" s="134">
        <f>SUM(H11:H15)</f>
        <v>0</v>
      </c>
      <c r="C4" s="12"/>
      <c r="D4" s="12"/>
      <c r="E4" s="12"/>
      <c r="F4" s="12"/>
      <c r="G4" s="12"/>
      <c r="H4" s="12"/>
    </row>
    <row r="5" spans="1:8" ht="12.75">
      <c r="A5" s="133"/>
      <c r="B5" s="134"/>
      <c r="C5" s="12"/>
      <c r="D5" s="12"/>
      <c r="E5" s="12"/>
      <c r="F5" s="12"/>
      <c r="G5" s="12"/>
      <c r="H5" s="12"/>
    </row>
    <row r="6" spans="1:8" ht="12.75">
      <c r="A6" s="19" t="s">
        <v>121</v>
      </c>
      <c r="B6" s="129">
        <f>SUM(H17:H21)</f>
        <v>0</v>
      </c>
      <c r="C6" s="12"/>
      <c r="D6" s="12"/>
      <c r="E6" s="12"/>
      <c r="F6" s="12"/>
      <c r="G6" s="12"/>
      <c r="H6" s="12"/>
    </row>
    <row r="7" spans="1:8" ht="12.75">
      <c r="A7" s="19"/>
      <c r="B7" s="12"/>
      <c r="C7" s="12"/>
      <c r="D7" s="12"/>
      <c r="E7" s="12"/>
      <c r="F7" s="12"/>
      <c r="G7" s="12"/>
      <c r="H7" s="12"/>
    </row>
    <row r="8" ht="12.75">
      <c r="A8" s="56" t="s">
        <v>122</v>
      </c>
    </row>
    <row r="9" ht="12.75">
      <c r="A9" s="56" t="s">
        <v>123</v>
      </c>
    </row>
    <row r="10" spans="1:8" ht="12.75">
      <c r="A10" s="57" t="s">
        <v>124</v>
      </c>
      <c r="B10" s="2" t="s">
        <v>96</v>
      </c>
      <c r="C10" s="2" t="s">
        <v>126</v>
      </c>
      <c r="D10" s="2" t="s">
        <v>127</v>
      </c>
      <c r="E10" s="59" t="s">
        <v>130</v>
      </c>
      <c r="F10" s="60" t="s">
        <v>131</v>
      </c>
      <c r="G10" s="60"/>
      <c r="H10" s="63" t="s">
        <v>132</v>
      </c>
    </row>
    <row r="11" spans="1:9" ht="12.75">
      <c r="A11" s="47">
        <v>1</v>
      </c>
      <c r="B11" s="8"/>
      <c r="C11" s="101"/>
      <c r="D11" s="21"/>
      <c r="E11" s="62">
        <f aca="true" t="shared" si="0" ref="E11:E21">IF(ISERROR(C11/D11),0,C11/D11)</f>
        <v>0</v>
      </c>
      <c r="F11" s="107"/>
      <c r="G11" s="104"/>
      <c r="H11" s="127">
        <f aca="true" t="shared" si="1" ref="H11:H21">IF(ISERROR(E11/F11),0,E11/F11)</f>
        <v>0</v>
      </c>
      <c r="I11" s="110"/>
    </row>
    <row r="12" spans="1:8" ht="12.75">
      <c r="A12" s="47">
        <v>2</v>
      </c>
      <c r="B12" s="8"/>
      <c r="C12" s="101"/>
      <c r="D12" s="21"/>
      <c r="E12" s="62">
        <f t="shared" si="0"/>
        <v>0</v>
      </c>
      <c r="F12" s="106"/>
      <c r="G12" s="104"/>
      <c r="H12" s="127">
        <f t="shared" si="1"/>
        <v>0</v>
      </c>
    </row>
    <row r="13" spans="1:8" ht="12.75">
      <c r="A13" s="47">
        <v>3</v>
      </c>
      <c r="B13" s="8"/>
      <c r="C13" s="65"/>
      <c r="D13" s="8"/>
      <c r="E13" s="61">
        <f t="shared" si="0"/>
        <v>0</v>
      </c>
      <c r="F13" s="8"/>
      <c r="H13" s="127">
        <f t="shared" si="1"/>
        <v>0</v>
      </c>
    </row>
    <row r="14" spans="1:8" ht="12.75">
      <c r="A14" s="47">
        <v>4</v>
      </c>
      <c r="B14" s="8"/>
      <c r="C14" s="65"/>
      <c r="D14" s="8"/>
      <c r="E14" s="61">
        <f t="shared" si="0"/>
        <v>0</v>
      </c>
      <c r="F14" s="8"/>
      <c r="H14" s="127">
        <f t="shared" si="1"/>
        <v>0</v>
      </c>
    </row>
    <row r="15" spans="1:8" ht="12.75">
      <c r="A15" s="58">
        <v>5</v>
      </c>
      <c r="B15" s="8"/>
      <c r="C15" s="65"/>
      <c r="D15" s="8"/>
      <c r="E15" s="61">
        <f t="shared" si="0"/>
        <v>0</v>
      </c>
      <c r="F15" s="8"/>
      <c r="H15" s="127">
        <f t="shared" si="1"/>
        <v>0</v>
      </c>
    </row>
    <row r="16" spans="1:8" ht="12.75">
      <c r="A16" s="57" t="s">
        <v>125</v>
      </c>
      <c r="B16" s="21" t="s">
        <v>128</v>
      </c>
      <c r="C16" s="21" t="s">
        <v>54</v>
      </c>
      <c r="D16" s="21" t="s">
        <v>129</v>
      </c>
      <c r="E16" s="62" t="s">
        <v>129</v>
      </c>
      <c r="F16" s="21" t="s">
        <v>129</v>
      </c>
      <c r="H16" s="128" t="s">
        <v>129</v>
      </c>
    </row>
    <row r="17" spans="1:8" ht="12.75">
      <c r="A17" s="47">
        <v>1</v>
      </c>
      <c r="B17" s="8"/>
      <c r="C17" s="101"/>
      <c r="D17" s="21"/>
      <c r="E17" s="62">
        <f t="shared" si="0"/>
        <v>0</v>
      </c>
      <c r="F17" s="21"/>
      <c r="G17" s="104"/>
      <c r="H17" s="128">
        <f t="shared" si="1"/>
        <v>0</v>
      </c>
    </row>
    <row r="18" spans="1:8" ht="12.75">
      <c r="A18" s="47">
        <v>2</v>
      </c>
      <c r="B18" s="8"/>
      <c r="C18" s="101"/>
      <c r="D18" s="21"/>
      <c r="E18" s="62">
        <f t="shared" si="0"/>
        <v>0</v>
      </c>
      <c r="F18" s="21"/>
      <c r="G18" s="104"/>
      <c r="H18" s="128">
        <f t="shared" si="1"/>
        <v>0</v>
      </c>
    </row>
    <row r="19" spans="1:8" ht="12.75">
      <c r="A19" s="47">
        <v>3</v>
      </c>
      <c r="B19" s="8"/>
      <c r="C19" s="101"/>
      <c r="D19" s="21"/>
      <c r="E19" s="62">
        <f t="shared" si="0"/>
        <v>0</v>
      </c>
      <c r="F19" s="21"/>
      <c r="G19" s="104"/>
      <c r="H19" s="128">
        <f t="shared" si="1"/>
        <v>0</v>
      </c>
    </row>
    <row r="20" spans="1:8" ht="12.75">
      <c r="A20" s="47">
        <v>4</v>
      </c>
      <c r="B20" s="8"/>
      <c r="C20" s="101"/>
      <c r="D20" s="21"/>
      <c r="E20" s="62">
        <f t="shared" si="0"/>
        <v>0</v>
      </c>
      <c r="F20" s="21"/>
      <c r="G20" s="104"/>
      <c r="H20" s="128">
        <f t="shared" si="1"/>
        <v>0</v>
      </c>
    </row>
    <row r="21" spans="1:8" ht="12.75">
      <c r="A21" s="47">
        <v>5</v>
      </c>
      <c r="B21" s="8"/>
      <c r="C21" s="101"/>
      <c r="D21" s="21"/>
      <c r="E21" s="62">
        <f t="shared" si="0"/>
        <v>0</v>
      </c>
      <c r="F21" s="21"/>
      <c r="G21" s="104"/>
      <c r="H21" s="128">
        <f t="shared" si="1"/>
        <v>0</v>
      </c>
    </row>
    <row r="22" ht="12.75">
      <c r="A22" s="47"/>
    </row>
    <row r="23" spans="1:8" ht="12.75">
      <c r="A23" s="25" t="s">
        <v>95</v>
      </c>
      <c r="B23" s="25" t="s">
        <v>96</v>
      </c>
      <c r="C23" s="25" t="s">
        <v>97</v>
      </c>
      <c r="D23" s="25"/>
      <c r="E23" s="25"/>
      <c r="F23" s="25"/>
      <c r="G23" s="25"/>
      <c r="H23" s="25"/>
    </row>
    <row r="24" spans="1:8" ht="12.75">
      <c r="A24" s="7" t="s">
        <v>119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8" ht="12.75">
      <c r="A29" s="7"/>
      <c r="B29" s="7"/>
      <c r="C29" s="7"/>
      <c r="D29" s="7"/>
      <c r="E29" s="7"/>
      <c r="F29" s="7"/>
      <c r="G29" s="7"/>
      <c r="H29" s="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State Hygienic Laboratory FY2011 Test Cost Algorithm Template, 2010</dc:title>
  <dc:subject/>
  <dc:creator>State Hygienic Lab</dc:creator>
  <cp:keywords>Test cost; calculator; algorithm; profit; test; cost; Iowa; State Hygienic Laboratory; Test Cost Algorithm; 2010</cp:keywords>
  <dc:description/>
  <cp:lastModifiedBy>eme.martin</cp:lastModifiedBy>
  <dcterms:created xsi:type="dcterms:W3CDTF">2010-07-09T20:48:23Z</dcterms:created>
  <dcterms:modified xsi:type="dcterms:W3CDTF">2010-09-02T16:22:00Z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ta">
    <vt:lpwstr>17</vt:lpwstr>
  </property>
  <property fmtid="{D5CDD505-2E9C-101B-9397-08002B2CF9AE}" pid="4" name="Publishing Ye">
    <vt:lpwstr>11</vt:lpwstr>
  </property>
  <property fmtid="{D5CDD505-2E9C-101B-9397-08002B2CF9AE}" pid="5" name="ContentTy">
    <vt:lpwstr>Document</vt:lpwstr>
  </property>
  <property fmtid="{D5CDD505-2E9C-101B-9397-08002B2CF9AE}" pid="6" name="Descriptio">
    <vt:lpwstr>An excel workbook that aids in calculating your cost per test based on the actual cost related to a test.  The algorithm includes consumables, labor, instrument replacement, certifications and most everything that should be included when calculating the d</vt:lpwstr>
  </property>
  <property fmtid="{D5CDD505-2E9C-101B-9397-08002B2CF9AE}" pid="7" name="Topi">
    <vt:lpwstr>30;#Laboratory Function and Management – General;#32;#Laboratory Function and Management – Vendor Relations</vt:lpwstr>
  </property>
  <property fmtid="{D5CDD505-2E9C-101B-9397-08002B2CF9AE}" pid="8" name="Ord">
    <vt:lpwstr>41700.0000000000</vt:lpwstr>
  </property>
  <property fmtid="{D5CDD505-2E9C-101B-9397-08002B2CF9AE}" pid="9" name="Metadat">
    <vt:lpwstr>12</vt:lpwstr>
  </property>
  <property fmtid="{D5CDD505-2E9C-101B-9397-08002B2CF9AE}" pid="10" name="Metadat">
    <vt:lpwstr>10;#;#3;#</vt:lpwstr>
  </property>
  <property fmtid="{D5CDD505-2E9C-101B-9397-08002B2CF9AE}" pid="11" name="Metadat">
    <vt:lpwstr>7;#</vt:lpwstr>
  </property>
  <property fmtid="{D5CDD505-2E9C-101B-9397-08002B2CF9AE}" pid="12" name="_dlc_Doc">
    <vt:lpwstr>RW7MFMV7HA62-505-417</vt:lpwstr>
  </property>
  <property fmtid="{D5CDD505-2E9C-101B-9397-08002B2CF9AE}" pid="13" name="_dlc_DocIdItemGu">
    <vt:lpwstr>92496fc2-fe06-499c-8fdb-b458e857a79d</vt:lpwstr>
  </property>
  <property fmtid="{D5CDD505-2E9C-101B-9397-08002B2CF9AE}" pid="14" name="_dlc_DocIdU">
    <vt:lpwstr>http://windows.aphl.org/MRC/_layouts/DocIdRedir.aspx?ID=RW7MFMV7HA62-505-417, RW7MFMV7HA62-505-417</vt:lpwstr>
  </property>
  <property fmtid="{D5CDD505-2E9C-101B-9397-08002B2CF9AE}" pid="15" name="Permissio">
    <vt:lpwstr/>
  </property>
  <property fmtid="{D5CDD505-2E9C-101B-9397-08002B2CF9AE}" pid="16" name="Copyrig">
    <vt:lpwstr/>
  </property>
  <property fmtid="{D5CDD505-2E9C-101B-9397-08002B2CF9AE}" pid="17" name="Page Tit">
    <vt:lpwstr/>
  </property>
  <property fmtid="{D5CDD505-2E9C-101B-9397-08002B2CF9AE}" pid="18" name="Published Mon">
    <vt:lpwstr/>
  </property>
  <property fmtid="{D5CDD505-2E9C-101B-9397-08002B2CF9AE}" pid="19" name="Published Ye">
    <vt:lpwstr/>
  </property>
</Properties>
</file>